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kobun\Downloads\"/>
    </mc:Choice>
  </mc:AlternateContent>
  <xr:revisionPtr revIDLastSave="0" documentId="13_ncr:1_{1C06C458-288B-4FB4-8DD3-A90D954E026F}" xr6:coauthVersionLast="47" xr6:coauthVersionMax="47" xr10:uidLastSave="{00000000-0000-0000-0000-000000000000}"/>
  <bookViews>
    <workbookView xWindow="-120" yWindow="-120" windowWidth="29040" windowHeight="15720" xr2:uid="{00000000-000D-0000-FFFF-FFFF00000000}"/>
  </bookViews>
  <sheets>
    <sheet name="【時系列】全体計画例別葉4年" sheetId="1" r:id="rId1"/>
    <sheet name="【時系列】発行者別一覧" sheetId="2" r:id="rId2"/>
    <sheet name="内容項目名" sheetId="3" r:id="rId3"/>
    <sheet name="ご利用の留意点" sheetId="4" r:id="rId4"/>
  </sheets>
  <definedNames>
    <definedName name="音楽">【時系列】発行者別一覧!$B$20:$N$21</definedName>
    <definedName name="国語">【時系列】発行者別一覧!$B$3:$N$5</definedName>
    <definedName name="算数">【時系列】発行者別一覧!$B$9:$N$14</definedName>
    <definedName name="社会">【時系列】発行者別一覧!$B$6:$N$8</definedName>
    <definedName name="図画工作">【時系列】発行者別一覧!$B$22:$N$23</definedName>
    <definedName name="保健">【時系列】発行者別一覧!$B$25:$N$29</definedName>
    <definedName name="理科">【時系列】発行者別一覧!$B$15:$N$19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 l="1"/>
  <c r="O11" i="1"/>
  <c r="M7" i="1"/>
  <c r="L7" i="1"/>
  <c r="O18" i="1"/>
  <c r="N18" i="1"/>
  <c r="M18" i="1"/>
  <c r="L18" i="1"/>
  <c r="K18" i="1"/>
  <c r="J18" i="1"/>
  <c r="I18" i="1"/>
  <c r="H18" i="1"/>
  <c r="G18" i="1"/>
  <c r="F18" i="1"/>
  <c r="E18" i="1"/>
  <c r="D18" i="1"/>
  <c r="O16" i="1"/>
  <c r="N16" i="1"/>
  <c r="M16" i="1"/>
  <c r="L16" i="1"/>
  <c r="K16" i="1"/>
  <c r="J16" i="1"/>
  <c r="I16" i="1"/>
  <c r="H16" i="1"/>
  <c r="G16" i="1"/>
  <c r="F16" i="1"/>
  <c r="E16" i="1"/>
  <c r="D16" i="1"/>
  <c r="O15" i="1"/>
  <c r="N15" i="1"/>
  <c r="M15" i="1"/>
  <c r="L15" i="1"/>
  <c r="K15" i="1"/>
  <c r="J15" i="1"/>
  <c r="I15" i="1"/>
  <c r="H15" i="1"/>
  <c r="G15" i="1"/>
  <c r="F15" i="1"/>
  <c r="E15" i="1"/>
  <c r="D15" i="1"/>
  <c r="O14" i="1"/>
  <c r="N14" i="1"/>
  <c r="M14" i="1"/>
  <c r="L14" i="1"/>
  <c r="K14" i="1"/>
  <c r="J14" i="1"/>
  <c r="I14" i="1"/>
  <c r="H14" i="1"/>
  <c r="G14" i="1"/>
  <c r="F14" i="1"/>
  <c r="E14" i="1"/>
  <c r="D14" i="1"/>
  <c r="O13" i="1"/>
  <c r="N13" i="1"/>
  <c r="M13" i="1"/>
  <c r="L13" i="1"/>
  <c r="K13" i="1"/>
  <c r="J13" i="1"/>
  <c r="I13" i="1"/>
  <c r="H13" i="1"/>
  <c r="G13" i="1"/>
  <c r="F13" i="1"/>
  <c r="E13" i="1"/>
  <c r="D13" i="1"/>
  <c r="O12" i="1"/>
  <c r="N12" i="1"/>
  <c r="M12" i="1"/>
  <c r="L12" i="1"/>
  <c r="J12" i="1"/>
  <c r="I12" i="1"/>
  <c r="H12" i="1"/>
  <c r="G12" i="1"/>
  <c r="F12" i="1"/>
  <c r="E12" i="1"/>
  <c r="D12" i="1"/>
  <c r="N11" i="1"/>
  <c r="M11" i="1"/>
  <c r="L11" i="1"/>
  <c r="K11" i="1"/>
  <c r="J11" i="1"/>
  <c r="I11" i="1"/>
  <c r="H11" i="1"/>
  <c r="G11" i="1"/>
  <c r="F11" i="1"/>
  <c r="E11" i="1"/>
  <c r="D11" i="1"/>
  <c r="O7" i="1"/>
  <c r="N7" i="1"/>
  <c r="K7" i="1"/>
  <c r="J7" i="1"/>
  <c r="I7" i="1"/>
  <c r="H7" i="1"/>
  <c r="G7" i="1"/>
  <c r="F7" i="1"/>
  <c r="E7" i="1"/>
  <c r="D7" i="1"/>
</calcChain>
</file>

<file path=xl/sharedStrings.xml><?xml version="1.0" encoding="utf-8"?>
<sst xmlns="http://schemas.openxmlformats.org/spreadsheetml/2006/main" count="522" uniqueCount="363">
  <si>
    <t>４年　全体計画例別葉（教科領域等と道徳との関連計画表）【時系列】　　2024年～2027年</t>
  </si>
  <si>
    <t>学年の重点課題</t>
  </si>
  <si>
    <t>課題の内容</t>
  </si>
  <si>
    <t>４月</t>
  </si>
  <si>
    <t>５月</t>
  </si>
  <si>
    <t>６月</t>
  </si>
  <si>
    <t>７月</t>
  </si>
  <si>
    <t>９月</t>
  </si>
  <si>
    <t>10月</t>
  </si>
  <si>
    <t>11月</t>
  </si>
  <si>
    <t>12月</t>
  </si>
  <si>
    <t>１月</t>
  </si>
  <si>
    <t>２月</t>
  </si>
  <si>
    <t>３月</t>
  </si>
  <si>
    <t>付録</t>
  </si>
  <si>
    <t>道徳</t>
  </si>
  <si>
    <t>光文書院</t>
  </si>
  <si>
    <t>学校行事</t>
  </si>
  <si>
    <t>始業式
入学式
1年生を迎える会</t>
  </si>
  <si>
    <t>遠足
運動会</t>
  </si>
  <si>
    <t>修学旅行
プール開き</t>
  </si>
  <si>
    <t>防犯教室
終業式</t>
  </si>
  <si>
    <t>始業式
宿泊学習
陸上競技会
避難訓練</t>
  </si>
  <si>
    <t>音楽会
マラソン大会</t>
  </si>
  <si>
    <t>参観日
宿泊学習</t>
  </si>
  <si>
    <t>終業式</t>
  </si>
  <si>
    <t>始業式
避難訓練</t>
  </si>
  <si>
    <t>スケート大会
参観日
6年生を送る会</t>
  </si>
  <si>
    <t>卒業証書授与式
修了式
離任式</t>
  </si>
  <si>
    <t>特別活動</t>
  </si>
  <si>
    <t>学級活動</t>
  </si>
  <si>
    <t>●学級目標を決めよう
Ｃ よりよい学校生活、集団生活の充実
●係を決めよう
Ｃ 勤労、公共の精神</t>
  </si>
  <si>
    <t>●学級の旗を作ろう
Ｃ よりよい学校生活、集団生活の充実</t>
  </si>
  <si>
    <t>●係活動を見直そう
Ｃ 勤労、公共の精神</t>
  </si>
  <si>
    <t>●1学期を振り返ろう
Ａ 節度、節制
●夏休みの計画を立てよう
Ａ 希望と勇気、努力と強い意志</t>
  </si>
  <si>
    <t>●夏休みを振り返ろう
Ａ 節度、節制
●2学期の目標を立てよう
Ａ 希望と勇気、努力と強い意志</t>
  </si>
  <si>
    <t xml:space="preserve">●学級文庫を活用しよう
Ａ 希望と勇気、努力と強い意志
</t>
  </si>
  <si>
    <t>●学級スポーツ大会をしよう
Ｂ 友情、信頼</t>
  </si>
  <si>
    <t>●2学期を振り返ろう
Ａ 節度、節制
●冬休みの計画を立てよう
Ａ 希望と勇気、努力と強い意志</t>
  </si>
  <si>
    <t>●3学期の目標を立てよう
Ａ 希望と勇気、努力と強い意志</t>
  </si>
  <si>
    <t xml:space="preserve">●6年生を送る会の準備をしよう
Ｃ よりよい学校生活、集団生活の充実
</t>
  </si>
  <si>
    <t xml:space="preserve">●1年間を振り返ろう
Ａ 節度、節制
</t>
  </si>
  <si>
    <t>クラブ、児童会、委員会</t>
  </si>
  <si>
    <t>●委員会活動開始
Ｃ 勤労、公共の精神
●クラブ活動開始
Ａ 個性の伸長</t>
  </si>
  <si>
    <t>●全校集会
Ｃ よりよい学校生活、集団生活の充実</t>
  </si>
  <si>
    <t>●クラブ発表会
Ａ 個性の伸長</t>
  </si>
  <si>
    <t>●クラブ見学会
Ａ 個性の伸長</t>
  </si>
  <si>
    <t>●1年間の活動のまとめ
Ａ 希望と勇気、努力と強い意志</t>
  </si>
  <si>
    <t>教科</t>
  </si>
  <si>
    <t>国語</t>
  </si>
  <si>
    <t>光村図書</t>
  </si>
  <si>
    <t>社会</t>
  </si>
  <si>
    <t>東京書籍</t>
  </si>
  <si>
    <t>算数</t>
  </si>
  <si>
    <t>理科</t>
  </si>
  <si>
    <t>大日本図書</t>
  </si>
  <si>
    <t>音楽</t>
  </si>
  <si>
    <t>教育芸術社</t>
  </si>
  <si>
    <t>図画工作</t>
  </si>
  <si>
    <t>日本文教出版</t>
  </si>
  <si>
    <t>体育</t>
  </si>
  <si>
    <t>●体ほぐしの運動
Ｂ 友情、信頼
●多様な動きをつくる運動
Ｂ 友情、信頼</t>
  </si>
  <si>
    <t>●かけっこ・リレー
Ｂ 友情、信頼
Ｃ 規則の尊重
●マット運動
Ａ 希望と勇気、努力と強い意志
Ｂ 友情、信頼</t>
  </si>
  <si>
    <t>●ゴール型（フラッグフット
ボール）
Ａ 希望と勇気、努力と強い意志
Ｂ 友情、信頼
Ｃ 規則の尊重</t>
  </si>
  <si>
    <t>●水泳運動
Ａ 希望と勇気、努力と強い意志
Ｂ 友情、信頼
Ｃ 規則の尊重</t>
  </si>
  <si>
    <t>●リズムダンス
Ａ 個性の伸長
Ｂ 友情、信頼
●鉄棒運動
Ａ 希望と勇気、努力と強い意志
Ｂ 友情、信頼</t>
  </si>
  <si>
    <t>●ベースボール型 手（ティーボール）
Ａ 希望と勇気、努力と強い意志
Ｂ 友情、信頼
Ｃ 規則の尊重
●投＋高跳び
Ａ 希望と勇気、努力と強い意志
Ｂ 友情、信頼</t>
  </si>
  <si>
    <t>●ネット型（キャッチバレー
ボール）
Ａ 希望と勇気、努力と強い意志
Ｂ 友情、信頼
Ｃ 規則の尊重
●小型ハードル走
Ａ 希望と勇気、努力と強い意志
Ｂ 友情、信頼</t>
  </si>
  <si>
    <t>●多様な動きをつくる運動
Ｂ 友情、信頼</t>
  </si>
  <si>
    <t>●跳び箱運動
Ａ 希望と勇気、努力と強い意志
Ｂ 友情、信頼</t>
  </si>
  <si>
    <t>●表現運動
Ａ 個性の伸長
Ｂ 友情、信頼
●ゴール型 足（グリッドサッカー）
Ａ 希望と勇気、努力と強い意志
Ｂ 友情、信頼
Ｃ 規則の尊重</t>
  </si>
  <si>
    <t>保健</t>
  </si>
  <si>
    <t>大修館書店</t>
  </si>
  <si>
    <t>総合的な学習の時間</t>
  </si>
  <si>
    <t xml:space="preserve">
</t>
  </si>
  <si>
    <t>外国語活動</t>
  </si>
  <si>
    <t>●Hello,world!
Ｂ 礼儀
Ｃ 国際理解、国際親善
●Let's play cards.
Ｃ 国際理解、国際親善</t>
  </si>
  <si>
    <t>●I like Mondays.
Ｂ 友情、信頼
Ｃ 国際理解、国際親善</t>
  </si>
  <si>
    <t>●What time is it?
Ｃ 国際理解、国際親善</t>
  </si>
  <si>
    <t>●Do you have a pen?
Ｂ 友情、信頼
Ｃ 国際理解、国際親善</t>
  </si>
  <si>
    <t>●ALPHABET
Ｃ 国際理解、国際親善</t>
  </si>
  <si>
    <t>●What do you want?
Ｂ 友情、信頼
Ｃ 国際理解、国際親善</t>
  </si>
  <si>
    <t>●This is my favorite place.
Ｃ よりよい学校生活、集団生活の充実
Ｃ 国際理解、国際親善</t>
  </si>
  <si>
    <t>●This is my day.
Ａ 節度、節制
Ｃ 国際理解、国際親善</t>
  </si>
  <si>
    <t>家庭・地域との連携</t>
  </si>
  <si>
    <t>教科書会社名一覧　※削除しないようご注意ください。</t>
  </si>
  <si>
    <t>教育出版</t>
  </si>
  <si>
    <t>学校図書</t>
  </si>
  <si>
    <t>啓林館</t>
  </si>
  <si>
    <t>開隆堂</t>
  </si>
  <si>
    <t>Gakken</t>
  </si>
  <si>
    <t xml:space="preserve">●貝がら
B 相互理解、寛容
●どっちがいいか
C 規則の尊重
●サッカーボールをかかえて
A 善悪の判断、自律、自由と責任
</t>
  </si>
  <si>
    <t xml:space="preserve">●十さいのプレゼント
D 感動、畏敬の念
●お母さんのせいきゅう書
C 家族愛、家庭生活の充実
●かさ
B 親切、思いやり
●ねがいをつみ上げた石橋
C 伝統と文化の尊重、国や郷土を愛する態度
</t>
  </si>
  <si>
    <t xml:space="preserve">●レッド ─赤くて青いクレヨンの話─
B 相互理解、寛容
●ブラジルからの転入生
B 友情、信頼
●「いただきます」「ごちそうさま」
B 礼儀
●わたしのゆめ
A 個性の伸長
</t>
  </si>
  <si>
    <t xml:space="preserve">●「一つの『青』」にねがいをこめて
C よりよい学校生活、集団生活の充実
●深く息をすって
A 節度、節制
</t>
  </si>
  <si>
    <t xml:space="preserve">●「結」をつないで ─白川郷─
C 勤労、公共の精神
●心の体温計
A 節度、節制
●レスキュー隊
D 生命の尊さ
●ぼくはMVP
A 正直、誠実
</t>
  </si>
  <si>
    <t xml:space="preserve">●わたしのまちの「とっておき」
C 伝統と文化の尊重、国や郷土を愛する態度
●学級新聞作り
B 相互理解、寛容
●アカウミガメの来るはま
D 自然愛護
●「祭り日」
B 友情、信頼
</t>
  </si>
  <si>
    <t xml:space="preserve">●ホペイロのヤマさん
C 勤労、公共の精神
●良太のはんだん
C 公正、公平、社会正義
●雨のバス停留所で
C 規則の尊重
●せきが空いているのに
B 親切、思いやり
</t>
  </si>
  <si>
    <t xml:space="preserve">●えがおの花大作戦
C よりよい学校生活、集団生活の充実
●ノーベル賞の生みの親　─アルフレッド・ノーベル─
A 希望と勇気、努力と強い意志
</t>
  </si>
  <si>
    <t xml:space="preserve">●ぼくの生まれた日 ─ドラえもん─
C 家族愛、家庭生活の充実
●心にブレーキ
A 善悪の判断、自律、自由と責任
</t>
  </si>
  <si>
    <t xml:space="preserve">●しぜんを守るエゾリス
D 自然愛護
●ONE TEAM ─ラグビー日本代表─
B 友情、信頼
●石油列車、東北へ向かって走れ!
B 感謝
●さくらのかけ橋
C 国際理解、国際親善
</t>
  </si>
  <si>
    <t xml:space="preserve">●五百人からもらった命
D 生命の尊さ
●せいいっぱい生きる ─命の詩─
D 生命の尊さ
</t>
  </si>
  <si>
    <t>●とべ！ ペットボトルロケット
A 希望と勇気、努力と強い意志
●つたえたい「ありがとう」
B 感謝
●バス・ボイコット運動
C 公正、公平、社会正義
●みんなのためにできること
C 勤労、公共の精神
●「里山」とともに
D 自然愛護</t>
  </si>
  <si>
    <t xml:space="preserve">●もしも、こんなことが…
A 個性の伸長
B 相互理解、寛容
●想像したことを音読で表そう／こわれた千の楽器
A 個性の伸長
B 友情、信頼
●漢字を使おう１
C 規則の尊重
●図書館へ行こう
C 規則の尊重
●話を聞いて質問しよう
A 個性の伸長
B 礼儀
</t>
  </si>
  <si>
    <t xml:space="preserve">●漢字辞典の使い方
C 規則の尊重
●文章の組み立てをとらえよう／ヤドカリとイソギンチャク
D 自然愛護
●漢字を使おう２
C 規則の尊重
●じょうほうの…引用する
C 規則の尊重
</t>
  </si>
  <si>
    <t xml:space="preserve">●わたしのクラスの「生き物図かん」
A 個性の伸長
C 規則の尊重
●物語が変化する場面をとらえよう／走れ
C 家族愛、家庭生活の充実
●漢字を使おう３
C 規則の尊重
●人物の気持ちと行動を…
C 規則の尊重
●山場のある物語を書こう
A 個性の伸長
C 規則の尊重
</t>
  </si>
  <si>
    <t xml:space="preserve">●漢字を使おう４
C 規則の尊重
●ローマ字の書き方
C 規則の尊重
●表し方のくふうを考えよう／広告を読みくらべよう
A 善悪の判断、自律、自由と責任
●述語の形、だいじょうぶ？
C 規則の尊重
●四年生の本だな
A 個性の伸長
</t>
  </si>
  <si>
    <t xml:space="preserve">●ふしぎ／よかったなあ
D 自然愛護
D 感動、畏敬の念
●お願いやお礼の手紙を書こう
B 礼儀
C 規則の尊重
●ことわざ・故事成語を使おう
C 伝統と文化の尊重、国や郷土を愛する態度
●クラスで話し合って決めよう
B 相互理解、寛容
C よりよい学校生活、集団生活の充実
●漢字を使おう５
C 規則の尊重
●文の組み立てと修飾語
C 規則の尊重
</t>
  </si>
  <si>
    <t xml:space="preserve">●題名の持つ意味について考えよう／一つの花
A 節度、節制
C 家族愛、家庭生活の充実
D 生命の尊さ
●漢字を使おう６
C 規則の尊重
●和室と洋室のよさをしょうかいしよう／くらしの中の和と洋
C 伝統と文化の尊重、国や郷土を愛する態度
C 国際理解、国際親善
●じょうほうの…観点を…
C 規則の尊重
●「和と洋新聞」を作ろう
A 個性の伸長
C 規則の尊重
●つなぐ言葉
C 規則の尊重
</t>
  </si>
  <si>
    <t xml:space="preserve">●聞いてほしいな、こんな出来事
B 相互理解、寛容
C 規則の尊重
●じゅく語の意味
C 規則の尊重
●人物の気持ちの変化を伝え合おう／ごんぎつね
A 正直、誠実
B 親切、思いやり
B 相互理解、寛容
●漢字を使おう７
C 規則の尊重
●人物のせいかくと…
C 規則の尊重
</t>
  </si>
  <si>
    <t xml:space="preserve">●言葉の意味と使い方
C 規則の尊重
●百人一首に親しもう
C 伝統と文化の尊重、国や郷土を愛する態度
●ブックトークをしよう
A 個性の伸長
C よりよい学校生活、集団生活の充実
●漢字を使おう８
C 規則の尊重
</t>
  </si>
  <si>
    <t xml:space="preserve">●日本語の数え方について考えよう／数え方を生み出そう
C 伝統と文化の尊重、国や郷土を愛する態度
C 国際理解、国際親善
●漢字を使おう９
C 規則の尊重
●じょうほうの…理由を…
A 節度、節制
●自分なら、どちらを選ぶか
B 相互理解、寛容
C 規則の尊重
</t>
  </si>
  <si>
    <t xml:space="preserve">●調べたことをほうこくしよう
C 規則の尊重
●漢字を使おう10
C 規則の尊重
●同じ読み方の漢字
C 規則の尊重
</t>
  </si>
  <si>
    <t xml:space="preserve">●考えたことを文章にまとめよう／世界一美しいぼくの村
C 家族愛、家庭生活の充実
C 国際理解、国際親善
●漢字を使おう11
C 規則の尊重
●十年後のわたしへ
A 希望と勇気、努力と強い意志
</t>
  </si>
  <si>
    <t xml:space="preserve">●つないで　つないで
B 友情、信頼
C よりよい学校生活、集団生活の充実
●春のうた
D 自然愛護
D 感動、畏敬の念
</t>
  </si>
  <si>
    <t xml:space="preserve">●白いぼうし
B 親切、思いやり
D 自然愛護
●見つけよう、ぴったりの言葉
A 個性の伸長
●漢字の広場①　漢字の部首
C 規則の尊重
●漢字の広場①　三年生で…
C 規則の尊重
●ぞうの重さを量る
A 希望と勇気、努力と強い意志
●花を見つける手がかり
D 自然愛護
</t>
  </si>
  <si>
    <t xml:space="preserve">●読書の広場①　分類をもとに本を見つけよう
C 規則の尊重
●言葉の広場①　漢字辞典の使い方
C 規則の尊重
●メモの取り方のくふう
C 規則の尊重
C 勤労、公共の精神
●リーフレットでほうこく
C 規則の尊重
C 勤労、公共の精神
●いろいろな手紙
C 規則の尊重
B 礼儀
●言葉の文化①　短歌の世界
C 伝統と文化の尊重、国や郷土を愛する態度
D 感動、畏敬の念
</t>
  </si>
  <si>
    <t xml:space="preserve">●漢字の広場②　漢字の音を表す部分
C 規則の尊重
●漢字の広場②　都道府県名に…
C 規則の尊重
●漢字の広場②　三年生で…
C 規則の尊重
●落語　ぞろぞろ
C 伝統と文化の尊重、国や郷土を愛する態度
●読書の広場②　ひろがる読書の世界
A 個性の伸長
</t>
  </si>
  <si>
    <t xml:space="preserve">●写真から読み取る
A 個性の伸長
B 相互理解、寛容
●作ろう学級新聞
A 個性の伸長
C 規則の尊重
●漢字の広場③　送りがなのつけ方
C 規則の尊重
●漢字の広場③　三年生で…
C 規則の尊重
</t>
  </si>
  <si>
    <t xml:space="preserve">●一つの花
A 節度、節制
C 家族愛、家庭生活の充実
D 生命の尊さ
●言葉の広場②　修飾語
C 規則の尊重
●作ろう！「ショートショート」
A 個性の伸長
●言葉の文化②　「月」のつく言葉
C 伝統と文化の尊重、国や郷土を愛する態度
D 感動、畏敬の念
●ひろがる言葉　つながる　ひろがる
A 個性の伸長
A 希望と勇気、努力と強い意志
C よりよい学校生活、集団生活の充実
●ごんぎつね
A 正直、誠実
B 親切、思いやり
</t>
  </si>
  <si>
    <t xml:space="preserve">●読書の広場③　「読書発表会」をしよう
A 個性の伸長
B 相互理解、寛容
●言葉の広場③　言葉が表す感じ、言葉から受ける感じ
B 相互理解、寛容
●みんなが楽しめる新スポーツ
B 相互理解、寛容
C よりよい学校生活、集団生活の充実
●漢字の広場④　いろいろな…
C 規則の尊重
●漢字の広場④　三年生で…
C 規則の尊重
</t>
  </si>
  <si>
    <t xml:space="preserve">●ウミガメの命をつなぐ
D 生命の尊さ
D 自然愛護
●言葉の広場④　二つの…
C 規則の尊重
●クラスの「不思議ずかん」を作ろう
A 個性の伸長
C よりよい学校生活、集団生活の充実
●言葉の文化③　故事成語
C 伝統と文化の尊重、国や郷土を愛する態度
C 国際理解、国際親善
</t>
  </si>
  <si>
    <t xml:space="preserve">●詩を読もう　いろいろな詩
D 自然愛護
D 感動、畏敬の念
●漢字の広場⑤　熟語のでき方
C 規則の尊重
●漢字の広場⑤　三年生で…
C 規則の尊重
●くらしを便利にするために
B 親切、思いやり
C 公正、公平、社会正義
●手話であいさつをしよう
B 相互理解、寛容
</t>
  </si>
  <si>
    <t xml:space="preserve">●「便利」をさがそう
B 親切、思いやり
C 公正、公平、社会正義
●言葉の広場⑤　点を…
C 規則の尊重
●自分の成長をふり返って
A 個性の伸長
A 希望と勇気、努力と強い意志
●言葉の文化④　雪
C 伝統と文化の尊重、国や郷土を愛する態度
D 感動、畏敬の念
●漢字の広場⓺　同じ読み方…
C 規則の尊重
●漢字の広場⓺　三年生で…
C 規則の尊重
</t>
  </si>
  <si>
    <t xml:space="preserve">●人形げき　木竜うるし
A 正直、誠実
B 友情、信頼
●ひろがる言葉　これまで　これから
A 希望と勇気、努力と強い意志
C よりよい学校生活、集団生活の充実
</t>
  </si>
  <si>
    <t xml:space="preserve">●力を合わせてばらばらに
B 相互理解、寛容
●春のうた
D 自然愛護
●なりきって書こう
A 個性の伸長
●白いぼうし
B 親切、思いやり
D 自然愛護
●図書館の達人になろう
C 規則の尊重
●漢字辞典を使おう
C 規則の尊重
●春の楽しみ
C 伝統と文化の尊重、国や郷土を愛する態度
</t>
  </si>
  <si>
    <t xml:space="preserve">●聞き取りメモのくふう／コラム　話し方や聞き方からつたわること
C 規則の尊重
●カンジーはかせの都道…１
C 伝統と文化の尊重、国や郷土を愛する態度
●漢字の広場①
C 規則の尊重
●思いやりのデザイン／アップとルーズで伝える／じょうほう　考えと例
A 善悪の判断、自律、自由と責任
</t>
  </si>
  <si>
    <t xml:space="preserve">●お礼の気持ちを伝えよう
B 感謝
B 礼儀
●漢字の広場②
C 規則の尊重
●一つの花
A 節度、節制
C 家族愛、家庭生活の充実
D 生命の尊さ
●つなぎ言葉の…
C 規則の尊重
●短歌・俳句に…（一）
C 伝統と文化の尊重、国や郷土を愛する態度
●じょうほう　要約…
C 規則の尊重
●新聞をつくろう／コラム　アンケート調査のしかた
C 規則の尊重
</t>
  </si>
  <si>
    <t xml:space="preserve">●カンジーはかせの都道…２
C 伝統と文化の尊重、国や郷土を愛する態度
●夏の楽しみ
C 伝統と文化の尊重、国や郷土を愛する態度
●本のポップや帯を作ろう／神様の階段
A 個性の伸長
C 国際理解、国際親善
D 自然愛護
</t>
  </si>
  <si>
    <t xml:space="preserve">●忘れもの／ぼくは川
A 正直、誠実
D 自然愛護
●あなたなら、どう言う
A 節度、節制
●パンフレットを読もう
C 規則の尊重
●どう直したらいいかな
C 規則の尊重
●いろいろな意味をもつ言葉
C 規則の尊重
●ローマ字を使いこなそう
C 規則の尊重
●漢字の広場③
C 規則の尊重
●ごんぎつね／コラム　言葉を分類しよう
A 正直、誠実
B 親切、思いやり
C 規則の尊重
</t>
  </si>
  <si>
    <t xml:space="preserve">●漢字を正しく使おう
C 規則の尊重
●秋の楽しみ
C 伝統と文化の尊重、国や郷土を愛する態度
D 自然愛護
●クラスみんなで決めるには
B 相互理解、寛容
C 公正、公平、社会正義
C よりよい学校生活、集団生活の充実
</t>
  </si>
  <si>
    <t xml:space="preserve">●未来につなぐ工芸品／工芸品のみりょくを伝えよう
C 伝統と文化の尊重、国や郷土を愛する態度
●慣用句
C 規則の尊重
●短歌・俳句に…（二）
C 伝統と文化の尊重、国や郷土を愛する態度
●漢字の広場④
C 規則の尊重
</t>
  </si>
  <si>
    <t xml:space="preserve">●友情のかべ新聞
A 善悪の判断、自律、自由と責任
B 友情、信頼
●もしものときにそなえよう
C 規則の尊重
●冬の楽しみ
C 伝統と文化の尊重、国や郷土を愛する態度
</t>
  </si>
  <si>
    <t xml:space="preserve">●つながりに気をつけよう
C 規則の尊重
●心が動いたことを言葉に
C 規則の尊重
A 個性の伸長
B 相互理解、寛容
●調べて話そう、生活調査隊
C 規則の尊重
</t>
  </si>
  <si>
    <t xml:space="preserve">●スワンレイクのほとりで
C 国際理解、国際親善
●漢字の広場⑥
C 規則の尊重
●四年生をふり返って
C よりよい学校生活、集団生活の充実
A 希望と勇気、努力と強い意志
</t>
  </si>
  <si>
    <t xml:space="preserve">●わたしたちの県　導入
C 伝統と文化の尊重、国や郷土を愛する態度
●日本地図を広げて
C 伝統と文化の尊重、国や郷土を愛する態度
●県の広がり
C よりよい学校生活、集団生活の充実
C 伝統と文化の尊重、国や郷土を愛する態度
</t>
  </si>
  <si>
    <t xml:space="preserve">●住みよいくらしをつくる　導入
A 節度、節制
C 勤労、公共の精神
C よりよい学校生活、集団生活の充実
●水はどこから
A 節度、節制
C 勤労、公共の精神
C よりよい学校生活、集団生活の充実
</t>
  </si>
  <si>
    <t xml:space="preserve">●ごみのしょりと利用
A 節度、節制
C 勤労、公共の精神
C よりよい学校生活、集団生活の充実
</t>
  </si>
  <si>
    <t xml:space="preserve">●自然災害からくらしを守る　導入
C 規則の尊重
C よりよい学校生活、集団生活の充実
D 生命の尊さ
●風水害からくらしを守る
C 規則の尊重
C よりよい学校生活、集団生活の充実
D 生命の尊さ
</t>
  </si>
  <si>
    <t xml:space="preserve">●きょう土の伝統・文化と先人たち　導入
A 希望と勇気、努力と強い意志
C 伝統と文化の尊重、国や郷土を愛する態度
C 勤労、公共の精神
●残したいもの　伝えたいもの
A 希望と勇気、努力と強い意志
C 伝統と文化の尊重、国や郷土を愛する態度
C 勤労、公共の精神
</t>
  </si>
  <si>
    <t xml:space="preserve">●谷に囲まれた台地に水を引く
A 希望と勇気、努力と強い意志
C 伝統と文化の尊重、国や郷土を愛する態度
C 勤労、公共の精神
</t>
  </si>
  <si>
    <t xml:space="preserve">●特色ある地いきと人々のくらし　導入
C 伝統と文化の尊重、国や郷土を愛する態度
●こけしをつくるまち・蔵王町
A 希望と勇気、努力と強い意志
C 伝統と文化の尊重、国や郷土を愛する態度
</t>
  </si>
  <si>
    <t xml:space="preserve">●国際交流に取り組むまち・仙台市
C 伝統と文化の尊重、国や郷土を愛する態度
C よりよい学校生活、集団生活の充実
C 国際理解、国際親善
●美しい景観を生かすまち・松島町／古いまちなみを生かすまち・登米市登米町
C 伝統と文化の尊重、国や郷土を愛する態度
C よりよい学校生活、集団生活の充実
D 自然愛護
</t>
  </si>
  <si>
    <t xml:space="preserve">●いかす
C 伝統と文化の尊重、国や郷土を愛する態度
</t>
  </si>
  <si>
    <t xml:space="preserve">●広げてみよう、市から県へ／みりょくがいっぱい！ 知りたいな、47都道府県
C 伝統と文化の尊重、国や郷土を愛する態度
●県の地図を広げて
C よりよい学校生活、集団生活の充実
C 伝統と文化の尊重、国や郷土を愛する態度
</t>
  </si>
  <si>
    <t xml:space="preserve">●健康なくらしとまちづくり　オリエンテーション
A 節度、節制
C 勤労、公共の精神
C よりよい学校生活、集団生活の充実
●ごみはどこへ
A 節度、節制
C 勤労、公共の精神
C よりよい学校生活、集団生活の充実
</t>
  </si>
  <si>
    <t xml:space="preserve">●水はどこから
A 節度、節制
C 勤労、公共の精神
C よりよい学校生活、集団生活の充実
</t>
  </si>
  <si>
    <t xml:space="preserve">●ごみと水について学んだことを、くらしに役立てよう
A 節度、節制
C 勤労、公共の精神
C よりよい学校生活、集団生活の充実
●自然災害にそなえるまちづくり　オリエンテーション
C 規則の尊重
C よりよい学校生活、集団生活の充実
D 生命の尊さ
●地震にそなえるまちづくり／水害にそなえるまちづくり
C 規則の尊重
C よりよい学校生活、集団生活の充実
D 生命の尊さ
</t>
  </si>
  <si>
    <t xml:space="preserve">●地域で受けつがれてきたもの
A 希望と勇気、努力と強い意志
C 伝統と文化の尊重、国や郷土を愛する態度
C 勤労、公共の精神
</t>
  </si>
  <si>
    <t xml:space="preserve">●昔から今へと続くまちづくり
A 希望と勇気、努力と強い意志
C 伝統と文化の尊重、国や郷土を愛する態度
C 勤労、公共の精神
</t>
  </si>
  <si>
    <t xml:space="preserve">●わたしたちの県のまちづくり　オリエンテーション
C 伝統と文化の尊重、国や郷土を愛する態度
●焼き物を生かしたまちづくり
A 希望と勇気、努力と強い意志
C 伝統と文化の尊重、国や郷土を愛する態度
</t>
  </si>
  <si>
    <t xml:space="preserve">●昔のよさを未来に伝えるまちづくり
C 伝統と文化の尊重、国や郷土を愛する態度
C よりよい学校生活、集団生活の充実
●国際交流がさかんなまちづくり
C 伝統と文化の尊重、国や郷土を愛する態度
C よりよい学校生活、集団生活の充実
C 国際理解、国際親善
</t>
  </si>
  <si>
    <t xml:space="preserve">●自分たちの県を外国の人にしょうかいしよう
C 伝統と文化の尊重、国や郷土を愛する態度
</t>
  </si>
  <si>
    <t xml:space="preserve">●日本の47都道府県を旅してみよう
C 伝統と文化の尊重、国や郷土を愛する態度
●わたしたちの県　導入
C 伝統と文化の尊重、国や郷土を愛する態度
●わたしたちの県のようす
C よりよい学校生活、集団生活の充実
C 伝統と文化の尊重、国や郷土を愛する態度
</t>
  </si>
  <si>
    <t xml:space="preserve">●健康なくらしを守る仕事　導入
A 節度、節制
C 勤労、公共の精神
C よりよい学校生活、集団生活の充実
●ごみのしょりと活用
A 節度、節制
C 勤労、公共の精神
C よりよい学校生活、集団生活の充実
</t>
  </si>
  <si>
    <t xml:space="preserve">●くらしをささえる水
A 節度、節制
C 勤労、公共の精神
C よりよい学校生活、集団生活の充実
</t>
  </si>
  <si>
    <t xml:space="preserve">●自然災害から人々を守る活動　導入
C 規則の尊重
C よりよい学校生活、集団生活の充実
D 生命の尊さ
●自然災害から命を守る
C 規則の尊重
C よりよい学校生活、集団生活の充実
D 生命の尊さ
</t>
  </si>
  <si>
    <t xml:space="preserve">●地いきの伝統や文化と、先人のはたらき　導入
A 希望と勇気、努力と強い意志
C 伝統と文化の尊重、国や郷土を愛する態度
C 勤労、公共の精神
●わたしたちのまちに伝わるもの
A 希望と勇気、努力と強い意志
C 伝統と文化の尊重、国や郷土を愛する態度
C 勤労、公共の精神
</t>
  </si>
  <si>
    <t xml:space="preserve">●原野に水を引く
A 希望と勇気、努力と強い意志
C 伝統と文化の尊重、国や郷土を愛する態度
C 勤労、公共の精神
</t>
  </si>
  <si>
    <t xml:space="preserve">●わたしたちの住んでいる県　導入
C 伝統と文化の尊重、国や郷土を愛する態度
●伝統的な工業がさかんな地いき
A 希望と勇気、努力と強い意志
C 伝統と文化の尊重、国や郷土を愛する態度
</t>
  </si>
  <si>
    <t xml:space="preserve">●土地の特色を生かした地いき
C 伝統と文化の尊重、国や郷土を愛する態度
C よりよい学校生活、集団生活の充実
●世界とつながる地いき
C 伝統と文化の尊重、国や郷土を愛する態度
C よりよい学校生活、集団生活の充実
C 国際理解、国際親善
</t>
  </si>
  <si>
    <t xml:space="preserve">●学びのとびら
A 個性の伸長
●大きい数のしくみ
C 規則の尊重
C 国際理解、国際親善
●折れ線グラフと表
C 規則の尊重
C よりよい学校生活、集団生活の充実
</t>
  </si>
  <si>
    <t xml:space="preserve">●わり算の筆算(1)ーわる数が1けた
C 規則の尊重
</t>
  </si>
  <si>
    <t xml:space="preserve">●角の大きさ
C 規則の尊重
●小数のしくみ
C 規則の尊重
</t>
  </si>
  <si>
    <t xml:space="preserve">●考える力をのばそう
C 規則の尊重
●そろばん
C 規則の尊重
C 伝統と文化の尊重、国や郷土を愛する態度
</t>
  </si>
  <si>
    <t xml:space="preserve">●わり算の筆算(2)ーわる数が2けた
C 規則の尊重
●倍の見方
C 規則の尊重
</t>
  </si>
  <si>
    <t xml:space="preserve">●がい数の表し方と使い方
C 規則の尊重
●算数で読みとこう
C 規則の尊重
C よりよい学校生活、集団生活の充実
●計算のきまり
C 規則の尊重
</t>
  </si>
  <si>
    <t xml:space="preserve">●垂直、平行と四角形
C 規則の尊重
</t>
  </si>
  <si>
    <t xml:space="preserve">●分数
C 規則の尊重
●変わり方調べ
C 規則の尊重
</t>
  </si>
  <si>
    <t xml:space="preserve">●面積のくらべ方と表し方
A 個性の伸長
C 規則の尊重
</t>
  </si>
  <si>
    <t xml:space="preserve">●小数のかけ算とわり算
C 規則の尊重
●どんな計算になるのかな？
C 規則の尊重
●直方体と立方体
A 個性の伸長
C 規則の尊重
</t>
  </si>
  <si>
    <t xml:space="preserve">●考える力をのばそう
C 規則の尊重
●算数で読みとこう
A 節度、節制
C 規則の尊重
●4年のふくしゅう
A 希望と勇気、努力と強い意志
C 規則の尊重
C よりよい学校生活、集団生活の充実
</t>
  </si>
  <si>
    <t xml:space="preserve">●折れ線グラフと表
C 規則の尊重
C よりよい学校生活、集団生活の充実
●読み取る力をのばそう
C 規則の尊重
●わり算の筆算
C 規則の尊重
●ふくしゅう、暗算
C 規則の尊重
</t>
  </si>
  <si>
    <t xml:space="preserve">●角度
C 規則の尊重
●1億より大きい数
C 規則の尊重
C 国際理解、国際親善
●読み取る力をのばそう
C 規則の尊重
</t>
  </si>
  <si>
    <t xml:space="preserve">●式と計算
C 規則の尊重
●垂直、平行と四角形
A 個性の伸長
C 規則の尊重
</t>
  </si>
  <si>
    <t xml:space="preserve">●がい数
C 規則の尊重
●2けたの数でわる計算
C 規則の尊重
●読み取る力をのばそう
C 規則の尊重
</t>
  </si>
  <si>
    <t xml:space="preserve">●変わり方
C 規則の尊重
●倍とかけ算、わり算
C 規則の尊重
●どんな計算するのかな
C 規則の尊重
</t>
  </si>
  <si>
    <t xml:space="preserve">●小数
C 規則の尊重
●面積
C 規則の尊重
</t>
  </si>
  <si>
    <t xml:space="preserve">●そろばん
C 規則の尊重
C 伝統と文化の尊重、国や郷土を愛する態度
</t>
  </si>
  <si>
    <t xml:space="preserve">●小数と整数のかけ算・わり算
C 規則の尊重
</t>
  </si>
  <si>
    <t xml:space="preserve">●分数
C 規則の尊重
●読み取る力をのばそう
C 規則の尊重
●直方体と立方体
A 個性の伸長
C 規則の尊重
●4年のふくしゅう
A 希望と勇気、努力と強い意志
C 規則の尊重
C よりよい学校生活、集団生活の充実
</t>
  </si>
  <si>
    <t xml:space="preserve">●大きい数
C 規則の尊重
●折れ線グラフ
C 規則の尊重
C よりよい学校生活、集団生活の充実
●ふりかえろう つなげよう
B 友情、信頼
C 規則の尊重
●わり算
C 規則の尊重
</t>
  </si>
  <si>
    <t xml:space="preserve">●角
C 規則の尊重
●(2けた)÷(1けた)の計算
C 規則の尊重
●1けたでわるわり算
C 規則の尊重
</t>
  </si>
  <si>
    <t xml:space="preserve">●しりょうの整理
C 規則の尊重
C よりよい学校生活、集団生活の充実
●ふりかえろう つなげよう
B 友情、信頼
C 規則の尊重
●2けたでわるわり算
C 規則の尊重
</t>
  </si>
  <si>
    <t xml:space="preserve">●倍の計算(1)
C 規則の尊重
●算数をつかって
C 規則の尊重
</t>
  </si>
  <si>
    <t xml:space="preserve">●垂直・平行と四角形
C 規則の尊重
●倍の計算(2)～かんたんな割合～
C 規則の尊重
</t>
  </si>
  <si>
    <t xml:space="preserve">●がい数
C 規則の尊重
●式と計算
A 個性の伸長
C 規則の尊重
</t>
  </si>
  <si>
    <t xml:space="preserve">●小数
C 規則の尊重
●そろばん
C 規則の尊重
C 伝統と文化の尊重、国や郷土を愛する態度
●面積
C 規則の尊重
</t>
  </si>
  <si>
    <t xml:space="preserve">●ふりかえろう つなげよう
B 友情、信頼
C 規則の尊重
●算数をつかって
C 規則の尊重
</t>
  </si>
  <si>
    <t xml:space="preserve">●計算のしかたを考えよう
C 規則の尊重
B 相互理解、寛容
●小数のかけ算とわり算
C 規則の尊重
●倍の計算(3)～小数倍～
C 規則の尊重
●分数
C 規則の尊重
</t>
  </si>
  <si>
    <t xml:space="preserve">●直方体と立方体
A 個性の伸長
C 規則の尊重
●ともなって変わる量
C 規則の尊重
</t>
  </si>
  <si>
    <t xml:space="preserve">●しりょうの活用
C 規則の尊重
C よりよい学校生活、集団生活の充実
●4年のまとめ
A 希望と勇気、努力と強い意志
C 規則の尊重
C よりよい学校生活、集団生活の充実
●プログラミングのプ
C 規則の尊重
●算数をつかって
C 規則の尊重
</t>
  </si>
  <si>
    <t xml:space="preserve">●みんなで算数をはじめよう！／算数で使いたい見方・考え方／ペントミノ
B 友情、信頼
C 規則の尊重
●大きな数
C 規則の尊重
C 国際理解、国際親善
●わり算の筆算
C 規則の尊重
</t>
  </si>
  <si>
    <t xml:space="preserve">●折れ線グラフ
C 規則の尊重
C よりよい学校生活、集団生活の充実
●油分け
C 規則の尊重
●角
C 規則の尊重
</t>
  </si>
  <si>
    <t xml:space="preserve">●2けたの数のわり算
C 規則の尊重
</t>
  </si>
  <si>
    <t xml:space="preserve">●がい数
C 規則の尊重
●こわれた電たく
C 規則の尊重
</t>
  </si>
  <si>
    <t xml:space="preserve">●垂直、平行と四角形
A 個性の伸長
C 規則の尊重
●式と計算
A 個性の伸長
C 規則の尊重
</t>
  </si>
  <si>
    <t xml:space="preserve">●面積
B 相互理解、寛容
C 規則の尊重
●つないだ輪を切って
C 規則の尊重
●整理のしかた
C 規則の尊重
C よりよい学校生活、集団生活の充実
</t>
  </si>
  <si>
    <t xml:space="preserve">●くらべ方
C 規則の尊重
●小数のしくみとたし算、ひき算
C 規則の尊重
</t>
  </si>
  <si>
    <t xml:space="preserve">●変わり方
C 規則の尊重
●そろばん
C 規則の尊重
C 伝統と文化の尊重、国や郷土を愛する態度
●方眼で九九を考えよう
C 規則の尊重
</t>
  </si>
  <si>
    <t xml:space="preserve">●小数と整数のかけ算、わり算
C 規則の尊重
</t>
  </si>
  <si>
    <t xml:space="preserve">●立体
A 個性の伸長
C 規則の尊重
●分数の大きさとたし算、ひき算
C 規則の尊重
</t>
  </si>
  <si>
    <t xml:space="preserve">●部屋分けパズル
C 規則の尊重
●算数を使って考えよう
C 規則の尊重
B 相互理解、寛容
●4年のまとめ
A 希望と勇気、努力と強い意志
C 規則の尊重
C よりよい学校生活、集団生活の充実
</t>
  </si>
  <si>
    <t xml:space="preserve">●算数のとびら
C よりよい学校生活、集団生活の充実
●一億をこえる数
C 規則の尊重
C 国際理解、国際親善
●折れ線グラフ
C 規則の尊重
C よりよい学校生活、集団生活の充実
</t>
  </si>
  <si>
    <t xml:space="preserve">●1けたでわるわり算の筆算
C 規則の尊重
●ふく習
A 希望と勇気、努力と強い意志
C 規則の尊重
●角とその大きさ
C 規則の尊重
</t>
  </si>
  <si>
    <t xml:space="preserve">●垂直・平行と四角形
C 規則の尊重
●小 数
C 規則の尊重
</t>
  </si>
  <si>
    <t xml:space="preserve">●見積もりを使って
C 規則の尊重
●算数の自由研究
A 個性の伸長
C 規則の尊重
●ふく習
A 希望と勇気、努力と強い意志
C 規則の尊重
</t>
  </si>
  <si>
    <t xml:space="preserve">●２けたでわるわり算の筆算
C 規則の尊重
●式と計算の順じょ
C 規則の尊重
</t>
  </si>
  <si>
    <t xml:space="preserve">●割 合
C 規則の尊重
●そろばん
C 規則の尊重
C 伝統と文化の尊重、国や郷土を愛する態度
●ふく習
A 希望と勇気、努力と強い意志
C 規則の尊重
●面 積
C 規則の尊重
</t>
  </si>
  <si>
    <t xml:space="preserve">●がい数とその計算
C 規則の尊重
●見方・考え方を深めよう
C 規則の尊重
●小数のかけ算とわり算
C 規則の尊重
</t>
  </si>
  <si>
    <t xml:space="preserve">●どんな計算になるのかな
C 規則の尊重
●だれでしょう
C 規則の尊重
●ふく習
A 希望と勇気、努力と強い意志
C 規則の尊重
</t>
  </si>
  <si>
    <t xml:space="preserve">●調べ方と整理のしかた
C 規則の尊重
C よりよい学校生活、集団生活の充実
●見方・考え方を深めよう
C 規則の尊重
●分 数
C 規則の尊重
</t>
  </si>
  <si>
    <t xml:space="preserve">●ふく習
A 希望と勇気、努力と強い意志
C 規則の尊重
●変わり方
C 規則の尊重
●直方体と立方体
A 個性の伸長
C 規則の尊重
</t>
  </si>
  <si>
    <t xml:space="preserve">●わくわくプログラミング
C 規則の尊重
●わくわく SDGs
C 規則の尊重
●もうすぐ5年生
A 希望と勇気、努力と強い意志
C 規則の尊重
C よりよい学校生活、集団生活の充実
</t>
  </si>
  <si>
    <t xml:space="preserve">●さあ、算数の学習をはじめよう！
C よりよい学校生活、集団生活の充実
●大きい数
C 規則の尊重
C 国際理解、国際親善
●わり算(1)
C 規則の尊重
</t>
  </si>
  <si>
    <t xml:space="preserve">●どんな計算になるか考えよう
C 規則の尊重
●折れ線グラフと表
C 規則の尊重
C よりよい学校生活、集団生活の充実
</t>
  </si>
  <si>
    <t xml:space="preserve">●角と角度
C 規則の尊重
●およその数
C 規則の尊重
●小数
C 規則の尊重
</t>
  </si>
  <si>
    <t xml:space="preserve">●ふくしゅう
A 希望と勇気、努力と強い意志
C 規則の尊重
</t>
  </si>
  <si>
    <t xml:space="preserve">●わり算(2)
C 規則の尊重
●倍の見方
C 規則の尊重
●どんな計算になるか考えよう
C 規則の尊重
●そろばん
C 規則の尊重
C 伝統と文化の尊重、国や郷土を愛する態度
</t>
  </si>
  <si>
    <t xml:space="preserve">●四角形
C 規則の尊重
●式と計算
C 規則の尊重
</t>
  </si>
  <si>
    <t xml:space="preserve">●面積
C 規則の尊重
●分数
C 規則の尊重
</t>
  </si>
  <si>
    <t xml:space="preserve">●変わり方
C 規則の尊重
●計算の見積もり
C 規則の尊重
●小数のかけ算とわり算
C 規則の尊重
</t>
  </si>
  <si>
    <t xml:space="preserve">●直方体と立方体
A 個性の伸長
C 規則の尊重
</t>
  </si>
  <si>
    <t xml:space="preserve">●算数ジャンプ
C 規則の尊重
●4年のふくしゅう
A 希望と勇気、努力と強い意志
C 規則の尊重
C よりよい学校生活、集団生活の充実
</t>
  </si>
  <si>
    <t xml:space="preserve">●巻頭
C よりよい学校生活、集団生活の充実
●あたたかくなると
D 生命の尊さ
D 自然愛護
●動物のからだのつくりと運動
D 生命の尊さ
A 個性の伸長
</t>
  </si>
  <si>
    <t xml:space="preserve">●天気と気温
B 相互理解、寛容
D 自然愛護
●電流のはたらき
B 相互理解、寛容
C 規則の尊重
</t>
  </si>
  <si>
    <t xml:space="preserve">●雨水のゆくえと地面のようす
B 相互理解、寛容
D 自然愛護
●暑くなると
D 生命の尊さ
D 自然愛護
</t>
  </si>
  <si>
    <t xml:space="preserve">●夏の星
D 自然愛護
●わたしの研究
A 個性の伸長
</t>
  </si>
  <si>
    <t xml:space="preserve">●月や星の見え方
B 相互理解、寛容
D 自然愛護
●自然のなかの水のすがた
B 相互理解、寛容
D 自然愛護
</t>
  </si>
  <si>
    <t xml:space="preserve">●すずしくなると
D 生命の尊さ
D 自然愛護
●とじこめた空気と水
B 相互理解、寛容
C 規則の尊重
</t>
  </si>
  <si>
    <t xml:space="preserve">●物の体積と温度
B 相互理解、寛容
C 規則の尊重
</t>
  </si>
  <si>
    <t xml:space="preserve">●物のあたたまり方
B 相互理解、寛容
C 規則の尊重
</t>
  </si>
  <si>
    <t xml:space="preserve">●冬の星
D 自然愛護
●寒くなると
D 生命の尊さ
D 自然愛護
●水のすがたと温度
B 相互理解、寛容
C 規則の尊重
</t>
  </si>
  <si>
    <t xml:space="preserve">●生き物の１年をふり返って
D 生命の尊さ
D 自然愛護
</t>
  </si>
  <si>
    <t xml:space="preserve">●1年間をふりかえろう
C よりよい学校生活、集団生活の充実
●理科とSDGs／理科とプログラミング
C よりよい学校生活、集団生活の充実
</t>
  </si>
  <si>
    <t xml:space="preserve">●季節と生物①春の始まり
D 生命の尊さ
D 自然愛護
●天気と気温
B 相互理解、寛容
D 自然愛護
</t>
  </si>
  <si>
    <t xml:space="preserve">●季節と生物② 春
D 生命の尊さ
D 自然愛護
●電池のはたらき
B 相互理解、寛容
</t>
  </si>
  <si>
    <t xml:space="preserve">●とじこめた空気や水
B 相互理解、寛容
C 規則の尊重
</t>
  </si>
  <si>
    <t xml:space="preserve">●季節と生物③ 夏
D 生命の尊さ
D 自然愛護
●星や月①星の明るさや色
B 相互理解、寛容
D 自然愛護
●自由研究
A 個性の伸長
</t>
  </si>
  <si>
    <t xml:space="preserve">●自由研究
A 個性の伸長
●季節と生物④夏の終わり
D 生命の尊さ
D 自然愛護
●雨水のゆくえ
B 相互理解、寛容
D 自然愛護
</t>
  </si>
  <si>
    <t xml:space="preserve">●星や月②月と星の位置の変化
B 相互理解、寛容
D 自然愛護
●わたしたちの体と運動
D 生命の尊さ
A 個性の伸長
</t>
  </si>
  <si>
    <t xml:space="preserve">●季節と生物⑤ 秋
D 生命の尊さ
D 自然愛護
●ものの温度と体積
B 相互理解、寛容
C 規則の尊重
</t>
  </si>
  <si>
    <t xml:space="preserve">●星や月③ 冬の星
D 自然愛護
</t>
  </si>
  <si>
    <t xml:space="preserve">●季節と生物⑥ 冬
D 生命の尊さ
D 自然愛護
●もののあたたまり方
B 相互理解、寛容
C 規則の尊重
</t>
  </si>
  <si>
    <t xml:space="preserve">●すがたを変える水
B 相互理解、寛容
C 規則の尊重
</t>
  </si>
  <si>
    <t xml:space="preserve">●季節と生物⑦春のおとずれ
D 生命の尊さ
D 自然愛護
</t>
  </si>
  <si>
    <t xml:space="preserve">●理科の世界をぼうけんしよう
C よりよい学校生活、集団生活の充実
●あたたかくなって
D 生命の尊さ
D 自然愛護
</t>
  </si>
  <si>
    <t xml:space="preserve">●1 日の気温と天気
B 相互理解、寛容
D 自然愛護
●空気と水
B 相互理解、寛容
C 規則の尊重
</t>
  </si>
  <si>
    <t xml:space="preserve">●電気のはたらき
B 相互理解、寛容
C 規則の尊重
●雨水の流れ
B 相互理解、寛容
D 自然愛護
</t>
  </si>
  <si>
    <t xml:space="preserve">●暑い季節
D 生命の尊さ
D 自然愛護
●夏の星
D 自然愛護
●わたしの自由研究
A 個性の伸長
</t>
  </si>
  <si>
    <t xml:space="preserve">●月や星の動き
B 相互理解、寛容
D 自然愛護
</t>
  </si>
  <si>
    <t xml:space="preserve">●すずしくなると
D 生命の尊さ
D 自然愛護
●自然の中の水
B 相互理解、寛容
D 自然愛護
</t>
  </si>
  <si>
    <t xml:space="preserve">●水の３つのすがた
B 相互理解、寛容
C 規則の尊重
●ものの体積と温度
B 相互理解、寛容
C 規則の尊重
</t>
  </si>
  <si>
    <t xml:space="preserve">●冬の星
D 自然愛護
●科学者を知ろう
A 希望と勇気、努力と強い意志
●寒さの中でも
D 生命の尊さ
D 自然愛護
</t>
  </si>
  <si>
    <t xml:space="preserve">●ものの温まり方
B 相互理解、寛容
C 規則の尊重
●人の体のつくりと運動
D 生命の尊さ
A 個性の伸長
</t>
  </si>
  <si>
    <t xml:space="preserve">●理科の世界をふりかえろう
C よりよい学校生活、集団生活の充実
A 希望と勇気、努力と強い意志
</t>
  </si>
  <si>
    <t xml:space="preserve">●この先を想ぞうしよう。
A 希望と勇気、努力と強い意志
●季節と生き物
D 生命の尊さ
D 自然愛護
</t>
  </si>
  <si>
    <t xml:space="preserve">●天気による気温の変化
B 相互理解、寛容
D 自然愛護
●体のつくりと運動
D 生命の尊さ
A 個性の伸長
</t>
  </si>
  <si>
    <t xml:space="preserve">●電流のはたらき
B 相互理解、寛容
C 規則の尊重
</t>
  </si>
  <si>
    <t xml:space="preserve">●夏と生き物
D 生命の尊さ
D 自然愛護
●夏の星
D 自然愛護
</t>
  </si>
  <si>
    <t xml:space="preserve">●雨水と地面
B 相互理解、寛容
D 自然愛護
●月の位置の変化
B 相互理解、寛容
D 自然愛護
</t>
  </si>
  <si>
    <t xml:space="preserve">●とじこめた空気や水
B 相互理解、寛容
C 規則の尊重
●秋と生き物
D 生命の尊さ
D 自然愛護
</t>
  </si>
  <si>
    <t xml:space="preserve">●ものの温度と体積
B 相互理解、寛容
C 規則の尊重
●もののあたたまり方
B 相互理解、寛容
C 規則の尊重
</t>
  </si>
  <si>
    <t xml:space="preserve">●冬の星
D 自然愛護
●冬と生き物
D 生命の尊さ
D 自然愛護
●水のすがたの変化
B 相互理解、寛容
D 自然愛護
</t>
  </si>
  <si>
    <t xml:space="preserve">●水のゆくえ
B 相互理解、寛容
D 自然愛護
</t>
  </si>
  <si>
    <t xml:space="preserve">●生き物の1 年
D 自然愛護
D 生命の尊さ
</t>
  </si>
  <si>
    <t xml:space="preserve">●理科のガイダンス
C よりよい学校生活、集団生活の充実
●春の⽣き物
D 生命の尊さ
D 自然愛護
</t>
  </si>
  <si>
    <t xml:space="preserve">●天気と１⽇の気温
B 相互理解、寛容
D 自然愛護
●地⾯を流れる⽔のゆくえ
B 相互理解、寛容
D 自然愛護
</t>
  </si>
  <si>
    <t xml:space="preserve">●電気のはたらき
B 相互理解、寛容
C 規則の尊重
</t>
  </si>
  <si>
    <t xml:space="preserve">●夏の⽣き物
D 生命の尊さ
D 自然愛護
●夏の夜空
D 自然愛護
●⾃由研究
A 個性の伸長
</t>
  </si>
  <si>
    <t xml:space="preserve">●⽉や星
B 相互理解、寛容
D 自然愛護
●とじこめた空気や⽔
B 相互理解、寛容
C 規則の尊重
</t>
  </si>
  <si>
    <t xml:space="preserve">●ヒトの体のつくりと運動
D 生命の尊さ
A 個性の伸長
</t>
  </si>
  <si>
    <t xml:space="preserve">●秋の⽣き物
D 生命の尊さ
D 自然愛護
●みんなで使う理科室
C 規則の尊重
●ものの温度と体積
B 相互理解、寛容
C 規則の尊重
</t>
  </si>
  <si>
    <t xml:space="preserve">●冬の夜空
D 自然愛護
●冬の⽣き物
D 生命の尊さ
D 自然愛護
●もののあたたまり⽅
B 相互理解、寛容
C 規則の尊重
</t>
  </si>
  <si>
    <t xml:space="preserve">●⽔のすがた
B 相互理解、寛容
C 規則の尊重
</t>
  </si>
  <si>
    <t xml:space="preserve">●⽔のゆくえ
B 相互理解、寛容
D 自然愛護
●これまでの学習をつなげよう
C よりよい学校生活、集団生活の充実
●⽣き物の１年間
D 生命の尊さ
D 自然愛護
</t>
  </si>
  <si>
    <t xml:space="preserve">●&lt;にっぽん&gt;さくら さくら（共）等
C 伝統と文化の尊重、国や郷土を愛する態度
D 自然愛護
D 感動、畏敬の念
●はくとせんりつ
B 相互理解、寛容
C よりよい学校生活、集団生活の充実
</t>
  </si>
  <si>
    <t xml:space="preserve">●ひびきのある歌声
B 友情、信頼
D 感動、畏敬の念
</t>
  </si>
  <si>
    <t xml:space="preserve">●&lt;にっぽん&gt;まきばの朝（共）
C 伝統と文化の尊重、国や郷土を愛する態度
D 感動、畏敬の念
●&lt;音&gt;音の動き方を生かしてせんりつをつくろう
B 友情、信頼
A 希望と勇気、努力と強い意志
</t>
  </si>
  <si>
    <t xml:space="preserve">●曲に合った歌い方
B 友情、信頼
A 希望と勇気、努力と強い意志
C よりよい学校生活、集団生活の充実
</t>
  </si>
  <si>
    <t xml:space="preserve">●かけ合いと重なり
B 相互理解、寛容
D 感動、畏敬の念
</t>
  </si>
  <si>
    <t xml:space="preserve">●&lt;にっぽん&gt;もみじ（共）
C 伝統と文化の尊重、国や郷土を愛する態度
D 自然愛護
D 感動、畏敬の念
</t>
  </si>
  <si>
    <t xml:space="preserve">●日本と世界の音楽
C 伝統と文化の尊重、国や郷土を愛する態度
C 国際理解、国際親善
C よりよい学校生活、集団生活の充実
</t>
  </si>
  <si>
    <t xml:space="preserve">●&lt;音&gt;音階をもとにして音楽をつくろう
B 友情、信頼
A 希望と勇気、努力と強い意志
●パートの役わり
A 希望と勇気、努力と強い意志
B 友情、信頼
B 相互理解、寛容
</t>
  </si>
  <si>
    <t xml:space="preserve">●音楽のききどころ
D 感動、畏敬の念
●＊思いに合った表げん
B 友情、信頼
C よりよい学校生活、集団生活の充実
A 希望と勇気、努力と強い意志
</t>
  </si>
  <si>
    <t xml:space="preserve">●&lt;音&gt;役わりをもとに音楽をつくろう
B 友情、信頼
A 希望と勇気、努力と強い意志
A 個性の伸長
</t>
  </si>
  <si>
    <t xml:space="preserve">●〔音楽ランド〕飛べよツバメ 等
B 友情、信頼
D 自然愛護
C 伝統と文化の尊重、国や郷土を愛する態度
</t>
  </si>
  <si>
    <t xml:space="preserve">●音楽で心の輪を広げよう
B 友情、信頼
C 伝統と文化の尊重、国や郷土を愛する態度
D 感動、畏敬の念
</t>
  </si>
  <si>
    <t xml:space="preserve">●歌声のひびきを感じ取ろう
B 相互理解、寛容
C 伝統と文化の尊重、国や郷土を愛する態度
D 感動、畏敬の念
</t>
  </si>
  <si>
    <t xml:space="preserve">●いろいろなリズムを感じ取ろう
A 個性の伸長
C よりよい学校生活、集団生活の充実
</t>
  </si>
  <si>
    <t xml:space="preserve">●ちいきにつたわる音楽に親しもう
C 伝統と文化の尊重、国や郷土を愛する態度
D 感動、畏敬の念
</t>
  </si>
  <si>
    <t xml:space="preserve">●せんりつのとくちょうを感じ取ろう
B 相互理解、寛容
D 感動、畏敬の念
</t>
  </si>
  <si>
    <t xml:space="preserve">●せんりつの重なりを感じ取ろう
B 友情、信頼
C 伝統と文化の尊重、国や郷土を愛する態度
D 感動、畏敬の念
</t>
  </si>
  <si>
    <t xml:space="preserve">●いろいろな音のひびきを楽しもう
A 希望と勇気、努力と強い意志
D 感動、畏敬の念
</t>
  </si>
  <si>
    <t xml:space="preserve">●日本の音楽でつながろう
C 伝統と文化の尊重、国や郷土を愛する態度
D 感動、畏敬の念
</t>
  </si>
  <si>
    <t xml:space="preserve">●思いを音楽で表そう
A 希望と勇気、努力と強い意志
C よりよい学校生活、集団生活の充実
D 感動、畏敬の念
</t>
  </si>
  <si>
    <t xml:space="preserve">●絵の具のぼうけん、たのしさ発見！
A 希望と勇気、努力と強い意志
●つけて、のばして、生まれる形
A 希望と勇気、努力と強い意志
</t>
  </si>
  <si>
    <t xml:space="preserve">●木々を見つめて
C 国際理解、国際親善
D 自然愛護
●つないで組んで、すてきな形
A 節度、節制
A 希望と勇気、努力と強い意志
</t>
  </si>
  <si>
    <t xml:space="preserve">●つながれ、広がれ！　だんボール
B 友情、信頼
B 相互理解、寛容
●かみわざ！　小物入れ
A 希望と勇気、努力と強い意志
</t>
  </si>
  <si>
    <t xml:space="preserve">●へんてこ山の物語
A 個性の伸長
</t>
  </si>
  <si>
    <t xml:space="preserve">●どろどろカッチン
A 節度、節制
A 希望と勇気、努力と強い意志
</t>
  </si>
  <si>
    <t xml:space="preserve">●本から飛び出した物語
A 正直、誠実
●わくわくネイチャーランド
D 自然愛護
</t>
  </si>
  <si>
    <t xml:space="preserve">●飛び出すハッピーカード
B 親切、思いやり
B 友情、信頼
●何にかこうかな（形と色でショートチャレンジ）
A 希望と勇気、努力と強い意志
</t>
  </si>
  <si>
    <t xml:space="preserve">●キラキラワールド／学校もりあげマスコット
A 個性の伸長
C よりよい学校生活、集団生活の充実
</t>
  </si>
  <si>
    <t xml:space="preserve">●絵から聞こえる音
D 感動、畏敬の念
●つくって、つかって、たのしんで
A 節度、節制
A 希望と勇気、努力と強い意志
</t>
  </si>
  <si>
    <t xml:space="preserve">●ほって表す不思議な花
A 希望と勇気、努力と強い意志
</t>
  </si>
  <si>
    <t xml:space="preserve">●トントンつないで／ゆめいろらんぷ
A 希望と勇気、努力と強い意志
C 伝統と文化の尊重、国や郷土を愛する態度
D 感動、畏敬の念
</t>
  </si>
  <si>
    <t xml:space="preserve">●しぜんの形
D 自然愛護
D 感動、畏敬の念
●絵の具でゆめもよう
A 希望と勇気、努力と強い意志
B 友情、信頼
</t>
  </si>
  <si>
    <t xml:space="preserve">●コロコロガーレ
A 希望と勇気、努力と強い意志
C よりよい学校生活、集団生活の充実
●立ち上がれ！ ねん土
A 希望と勇気、努力と強い意志
</t>
  </si>
  <si>
    <t xml:space="preserve">●まぼろしの花
A 個性の伸長
●ギコギコ トントン クリエイター
C 家族愛、家庭生活の充実
</t>
  </si>
  <si>
    <t xml:space="preserve">●ここをつつんだら／つなぐんぐん
C よりよい学校生活、集団生活の充実
</t>
  </si>
  <si>
    <t xml:space="preserve">●色合いひびき合い
B 相互理解、寛容
●わすれられない気持ち
C 国際理解、国際親善
</t>
  </si>
  <si>
    <t xml:space="preserve">●おもしろだんボールボックス
A 個性の伸長
●ひみつのすみか
D 自然愛護
</t>
  </si>
  <si>
    <t xml:space="preserve">●光とかげから生まれる形
D 感動、畏敬の念
</t>
  </si>
  <si>
    <t xml:space="preserve">●カードでつたえる気持ち
B 感謝
B 親切、思いやり
</t>
  </si>
  <si>
    <t xml:space="preserve">●まどをのぞいて
D 感動、畏敬の念
●ようこそ！ ゆめのまちへ
B 相互理解、寛容
C よりよい学校生活、集団生活の充実
</t>
  </si>
  <si>
    <t xml:space="preserve">●ゴー！ ゴー！ ドリームカー
D 感動、畏敬の念
●ポーズのひみつ
A 個性の伸長
B 相互理解、寛容
</t>
  </si>
  <si>
    <t xml:space="preserve">●ほってすって見つけて
A 希望と勇気、努力と強い意志
</t>
  </si>
  <si>
    <t>●体の成長とわたし
 Ａ 節度、節制
 Ａ 個性の伸長</t>
  </si>
  <si>
    <t>●育ちゆく体とわたし
 Ａ 節度、節制
 Ａ 個性の伸長</t>
  </si>
  <si>
    <t>●体の発育と健康
 Ａ 節度、節制
 Ａ 個性の伸長</t>
  </si>
  <si>
    <t>●体の発育・発達
 Ａ 節度、節制
 Ａ 個性の伸長</t>
  </si>
  <si>
    <t>Ａ 善悪の判断、自律、自由と責任</t>
  </si>
  <si>
    <t>Ａ 正直、誠実</t>
  </si>
  <si>
    <t>Ａ 節度、節制</t>
  </si>
  <si>
    <t>Ａ 個性の伸長</t>
  </si>
  <si>
    <t>Ａ 希望と勇気、努力と強い意志</t>
  </si>
  <si>
    <t>Ｂ 親切、思いやり</t>
  </si>
  <si>
    <t>Ｂ 感謝</t>
  </si>
  <si>
    <t>Ｂ 礼儀</t>
  </si>
  <si>
    <t>Ｂ 友情、信頼</t>
  </si>
  <si>
    <t>Ｂ 相互理解、寛容</t>
  </si>
  <si>
    <t>Ｃ 規則の尊重</t>
  </si>
  <si>
    <t>Ｃ 公正、公平、社会正義</t>
  </si>
  <si>
    <t>Ｃ 勤労、公共の精神</t>
  </si>
  <si>
    <t>Ｃ 家族愛、家庭生活の充実</t>
  </si>
  <si>
    <t>Ｃ よりよい学校生活、集団生活の充実</t>
  </si>
  <si>
    <t>Ｃ 伝統と文化の尊重、国や郷土を愛する態度</t>
  </si>
  <si>
    <t>Ｃ 国際理解、国際親善</t>
  </si>
  <si>
    <t>Ｄ 生命の尊さ</t>
  </si>
  <si>
    <t>Ｄ 自然愛護</t>
  </si>
  <si>
    <t>Ｄ 感動、畏敬の念</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</si>
  <si>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</si>
  <si>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</si>
  <si>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</si>
  <si>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</si>
  <si>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</si>
  <si>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</si>
  <si>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</si>
  <si>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</si>
  <si>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</si>
  <si>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</si>
  <si>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</si>
  <si>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</si>
  <si>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</si>
  <si>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</si>
  <si>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</si>
  <si>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</si>
  <si>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</si>
  <si>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三省堂</t>
  </si>
  <si>
    <t>Gakken</t>
    <phoneticPr fontId="18"/>
  </si>
  <si>
    <t>大修館書店</t>
    <phoneticPr fontId="18"/>
  </si>
  <si>
    <t xml:space="preserve">●自分だけの詩集を作ろう
A 個性の伸長
D 自然愛護
●言葉から連想を広げて
C 規則の尊重
●熟語の意味
C 規則の尊重
●漢字の広場⑤
C 規則の尊重
●風船でうちゅうへ
A 希望と勇気、努力と強い意志
D 感動、畏敬の念
</t>
    <rPh sb="52" eb="54">
      <t>イミ</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</si>
</sst>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amily val="1"/>
      <charset val="128"/>
    </font>
    <font>
      <sz val="8"/>
      <color theme="1"/>
      <name val="MS Mincho"/>
      <family val="1"/>
      <charset val="128"/>
    </font>
    <font>
      <sz val="8"/>
      <color theme="1"/>
      <name val="ＭＳ ゴシック"/>
      <family val="3"/>
      <charset val="128"/>
    </font>
    <font>
      <sz val="11"/>
      <name val="MS PGothic"/>
      <family val="3"/>
      <charset val="128"/>
    </font>
    <font>
      <sz val="9"/>
      <color theme="1"/>
      <name val="ＭＳ ゴシック"/>
      <family val="3"/>
      <charset val="128"/>
    </font>
    <font>
      <sz val="6"/>
      <color theme="1"/>
      <name val="&quot;MS Mincho&quot;"/>
    </font>
    <font>
      <sz val="6"/>
      <color theme="1"/>
      <name val="MS Mincho"/>
      <family val="1"/>
      <charset val="128"/>
    </font>
    <font>
      <sz val="8"/>
      <color theme="1"/>
      <name val="&quot;MS Gothic&quot;"/>
    </font>
    <font>
      <sz val="11"/>
      <color theme="1"/>
      <name val="MS PGothic"/>
      <family val="3"/>
      <charset val="128"/>
    </font>
    <font>
      <sz val="6"/>
      <color theme="1"/>
      <name val="MS PGothic"/>
      <family val="3"/>
      <charset val="128"/>
    </font>
    <font>
      <sz val="6"/>
      <color rgb="FF000000"/>
      <name val="MS Mincho"/>
      <family val="1"/>
      <charset val="128"/>
    </font>
    <font>
      <sz val="11"/>
      <color theme="1"/>
      <name val="&quot;MS Gothic&quot;"/>
    </font>
    <font>
      <sz val="11"/>
      <color theme="1"/>
      <name val="&quot;MS PGothic&quot;"/>
    </font>
    <font>
      <sz val="7"/>
      <color theme="1"/>
      <name val="&quot;MS Gothic&quot;"/>
    </font>
    <font>
      <sz val="6"/>
      <name val="MS PGothic"/>
      <family val="3"/>
      <charset val="128"/>
      <scheme val="minor"/>
    </font>
  </fonts>
  <fills count="3">
    <fill>
      <patternFill patternType="none"/>
    </fill>
    <fill>
      <patternFill patternType="gray125"/>
    </fill>
    <fill>
      <patternFill patternType="solid">
        <fgColor theme="0"/>
        <bgColor theme="0"/>
      </patternFill>
    </fill>
  </fills>
  <borders count="73">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hair">
        <color rgb="FF000000"/>
      </right>
      <top style="thin">
        <color rgb="FF000000"/>
      </top>
      <bottom/>
      <diagonal/>
    </border>
    <border>
      <left style="thin">
        <color rgb="FF000000"/>
      </left>
      <right/>
      <top/>
      <bottom/>
      <diagonal/>
    </border>
    <border>
      <left/>
      <right style="hair">
        <color rgb="FF000000"/>
      </right>
      <top/>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style="hair">
        <color rgb="FF000000"/>
      </right>
      <top style="thin">
        <color rgb="FF000000"/>
      </top>
      <bottom style="double">
        <color rgb="FF000000"/>
      </bottom>
      <diagonal/>
    </border>
    <border>
      <left style="hair">
        <color rgb="FF000000"/>
      </left>
      <right style="thin">
        <color rgb="FF000000"/>
      </right>
      <top style="thin">
        <color rgb="FF000000"/>
      </top>
      <bottom/>
      <diagonal/>
    </border>
    <border>
      <left style="thin">
        <color rgb="FF000000"/>
      </left>
      <right style="hair">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style="thin">
        <color rgb="FF000000"/>
      </right>
      <top style="double">
        <color rgb="FF000000"/>
      </top>
      <bottom style="hair">
        <color rgb="FF000000"/>
      </bottom>
      <diagonal/>
    </border>
    <border>
      <left/>
      <right style="hair">
        <color rgb="FF000000"/>
      </right>
      <top style="double">
        <color rgb="FF000000"/>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thin">
        <color rgb="FF000000"/>
      </right>
      <top style="double">
        <color rgb="FF000000"/>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bottom style="double">
        <color rgb="FF000000"/>
      </bottom>
      <diagonal/>
    </border>
    <border>
      <left style="hair">
        <color rgb="FF000000"/>
      </left>
      <right/>
      <top style="hair">
        <color rgb="FF000000"/>
      </top>
      <bottom style="double">
        <color rgb="FF000000"/>
      </bottom>
      <diagonal/>
    </border>
    <border>
      <left/>
      <right style="thin">
        <color rgb="FF000000"/>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style="thin">
        <color rgb="FF000000"/>
      </left>
      <right style="hair">
        <color rgb="FF000000"/>
      </right>
      <top style="double">
        <color rgb="FF000000"/>
      </top>
      <bottom/>
      <diagonal/>
    </border>
    <border>
      <left style="thin">
        <color rgb="FF000000"/>
      </left>
      <right style="hair">
        <color rgb="FF000000"/>
      </right>
      <top/>
      <bottom/>
      <diagonal/>
    </border>
    <border>
      <left style="thin">
        <color rgb="FF000000"/>
      </left>
      <right style="thin">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hair">
        <color rgb="FF000000"/>
      </top>
      <bottom/>
      <diagonal/>
    </border>
    <border>
      <left/>
      <right style="thin">
        <color rgb="FF000000"/>
      </right>
      <top style="hair">
        <color rgb="FF000000"/>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thin">
        <color rgb="FF000000"/>
      </right>
      <top/>
      <bottom style="hair">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hair">
        <color rgb="FF000000"/>
      </left>
      <right style="hair">
        <color rgb="FF000000"/>
      </right>
      <top/>
      <bottom/>
      <diagonal/>
    </border>
    <border>
      <left style="hair">
        <color rgb="FF000000"/>
      </left>
      <right/>
      <top style="hair">
        <color rgb="FF000000"/>
      </top>
      <bottom/>
      <diagonal/>
    </border>
    <border>
      <left style="thin">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145">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shrinkToFit="1"/>
    </xf>
    <xf numFmtId="0" fontId="4" fillId="0" borderId="0" xfId="0" applyFont="1" applyAlignment="1">
      <alignment horizontal="center" vertical="center" shrinkToFi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22" xfId="0" applyFont="1" applyBorder="1" applyAlignment="1">
      <alignment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2" xfId="0" applyFont="1" applyBorder="1" applyAlignment="1">
      <alignment horizontal="left" vertical="top"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6" fillId="0" borderId="36" xfId="0" applyFont="1" applyBorder="1" applyAlignment="1">
      <alignment horizontal="left" vertical="center" wrapText="1"/>
    </xf>
    <xf numFmtId="0" fontId="6" fillId="0" borderId="61" xfId="0" applyFont="1" applyBorder="1" applyAlignment="1">
      <alignment horizontal="left" vertical="center"/>
    </xf>
    <xf numFmtId="0" fontId="6" fillId="0" borderId="36" xfId="0" applyFont="1" applyBorder="1" applyAlignment="1">
      <alignment horizontal="left" vertical="center"/>
    </xf>
    <xf numFmtId="0" fontId="11" fillId="0" borderId="61" xfId="0" applyFont="1" applyBorder="1" applyAlignment="1">
      <alignment vertical="center"/>
    </xf>
    <xf numFmtId="0" fontId="11" fillId="0" borderId="33" xfId="0" applyFont="1" applyBorder="1" applyAlignment="1">
      <alignment vertical="center"/>
    </xf>
    <xf numFmtId="0" fontId="11" fillId="0" borderId="62" xfId="0" applyFont="1" applyBorder="1" applyAlignment="1">
      <alignment vertical="center"/>
    </xf>
    <xf numFmtId="0" fontId="11" fillId="0" borderId="63" xfId="0" applyFont="1" applyBorder="1" applyAlignment="1">
      <alignment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0" xfId="0" applyFont="1" applyBorder="1" applyAlignment="1">
      <alignment horizontal="center" vertical="center" wrapText="1"/>
    </xf>
    <xf numFmtId="0" fontId="12" fillId="0" borderId="0" xfId="0" applyFont="1" applyAlignment="1">
      <alignment vertical="center"/>
    </xf>
    <xf numFmtId="0" fontId="10" fillId="0" borderId="36" xfId="0" applyFont="1" applyBorder="1" applyAlignment="1">
      <alignment horizontal="left" vertical="top" wrapText="1"/>
    </xf>
    <xf numFmtId="0" fontId="6" fillId="0" borderId="31" xfId="0" applyFont="1" applyBorder="1" applyAlignment="1">
      <alignment horizontal="left" vertical="center"/>
    </xf>
    <xf numFmtId="0" fontId="6" fillId="0" borderId="47" xfId="0" applyFont="1" applyBorder="1" applyAlignment="1">
      <alignment horizontal="left" vertical="center" wrapText="1"/>
    </xf>
    <xf numFmtId="0" fontId="10" fillId="0" borderId="46" xfId="0" applyFont="1" applyBorder="1" applyAlignment="1">
      <alignment horizontal="left" vertical="top" wrapText="1"/>
    </xf>
    <xf numFmtId="0" fontId="6" fillId="0" borderId="69" xfId="0" applyFont="1" applyBorder="1" applyAlignment="1">
      <alignment horizontal="left" vertical="center"/>
    </xf>
    <xf numFmtId="0" fontId="6" fillId="0" borderId="58" xfId="0" applyFont="1" applyBorder="1" applyAlignment="1">
      <alignment horizontal="left" vertical="center" wrapText="1"/>
    </xf>
    <xf numFmtId="0" fontId="10" fillId="0" borderId="57" xfId="0" applyFont="1" applyBorder="1" applyAlignment="1">
      <alignment horizontal="left" vertical="top" wrapText="1"/>
    </xf>
    <xf numFmtId="0" fontId="12" fillId="0" borderId="0" xfId="0" applyFont="1" applyAlignment="1">
      <alignment horizontal="left" vertical="center"/>
    </xf>
    <xf numFmtId="0" fontId="14" fillId="0" borderId="0" xfId="0" applyFont="1" applyAlignment="1">
      <alignment vertical="center" shrinkToFit="1"/>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shrinkToFit="1"/>
    </xf>
    <xf numFmtId="0" fontId="15" fillId="0" borderId="1" xfId="0" applyFont="1" applyBorder="1" applyAlignment="1">
      <alignment vertical="center"/>
    </xf>
    <xf numFmtId="0" fontId="15" fillId="0" borderId="71" xfId="0" applyFont="1" applyBorder="1" applyAlignment="1">
      <alignment vertical="center"/>
    </xf>
    <xf numFmtId="0" fontId="16" fillId="0" borderId="0" xfId="0" applyFont="1" applyAlignment="1">
      <alignment vertical="center"/>
    </xf>
    <xf numFmtId="0" fontId="17" fillId="0" borderId="6" xfId="0" applyFont="1" applyBorder="1" applyAlignment="1">
      <alignment horizontal="center" vertical="center"/>
    </xf>
    <xf numFmtId="0" fontId="17" fillId="0" borderId="72" xfId="0" applyFont="1" applyBorder="1" applyAlignment="1">
      <alignment horizontal="center" vertical="center"/>
    </xf>
    <xf numFmtId="0" fontId="17" fillId="0" borderId="63" xfId="0" applyFont="1" applyBorder="1" applyAlignment="1">
      <alignment horizontal="center" vertical="center"/>
    </xf>
    <xf numFmtId="0" fontId="17" fillId="0" borderId="10" xfId="0" applyFont="1" applyBorder="1" applyAlignment="1">
      <alignment horizontal="center" vertical="center"/>
    </xf>
    <xf numFmtId="0" fontId="16" fillId="0" borderId="72" xfId="0" applyFont="1" applyBorder="1" applyAlignment="1">
      <alignment vertical="center"/>
    </xf>
    <xf numFmtId="0" fontId="10" fillId="0" borderId="34" xfId="0" applyFont="1" applyBorder="1" applyAlignment="1">
      <alignment horizontal="left" vertical="top" wrapText="1" shrinkToFit="1"/>
    </xf>
    <xf numFmtId="0" fontId="10" fillId="0" borderId="35" xfId="0" applyFont="1" applyBorder="1" applyAlignment="1">
      <alignment horizontal="left" vertical="top" wrapText="1" shrinkToFit="1"/>
    </xf>
    <xf numFmtId="0" fontId="10" fillId="0" borderId="32" xfId="0" applyFont="1" applyBorder="1" applyAlignment="1">
      <alignment horizontal="left" vertical="top" wrapText="1" shrinkToFit="1"/>
    </xf>
    <xf numFmtId="0" fontId="10" fillId="0" borderId="36" xfId="0" applyFont="1" applyBorder="1" applyAlignment="1">
      <alignment horizontal="left" vertical="top" wrapText="1" shrinkToFit="1"/>
    </xf>
    <xf numFmtId="0" fontId="12" fillId="0" borderId="35" xfId="0" applyFont="1" applyBorder="1" applyAlignment="1">
      <alignment horizontal="left" vertical="top" wrapText="1"/>
    </xf>
    <xf numFmtId="0" fontId="13" fillId="0" borderId="35" xfId="0" applyFont="1" applyBorder="1" applyAlignment="1">
      <alignment horizontal="left" vertical="top" wrapText="1"/>
    </xf>
    <xf numFmtId="0" fontId="13" fillId="0" borderId="48" xfId="0" applyFont="1" applyBorder="1" applyAlignment="1">
      <alignment horizontal="left" vertical="top" wrapText="1"/>
    </xf>
    <xf numFmtId="0" fontId="12" fillId="0" borderId="46" xfId="0" applyFont="1" applyBorder="1" applyAlignment="1">
      <alignment horizontal="left" vertical="top" wrapText="1"/>
    </xf>
    <xf numFmtId="0" fontId="13" fillId="0" borderId="46" xfId="0" applyFont="1" applyBorder="1" applyAlignment="1">
      <alignment horizontal="left" vertical="top" wrapText="1"/>
    </xf>
    <xf numFmtId="0" fontId="13" fillId="0" borderId="67" xfId="0" applyFont="1" applyBorder="1" applyAlignment="1">
      <alignment horizontal="left" vertical="top" wrapText="1"/>
    </xf>
    <xf numFmtId="0" fontId="12" fillId="0" borderId="68" xfId="0" applyFont="1" applyBorder="1" applyAlignment="1">
      <alignment horizontal="left" vertical="top" wrapText="1"/>
    </xf>
    <xf numFmtId="0" fontId="12" fillId="0" borderId="47" xfId="0" applyFont="1" applyBorder="1" applyAlignment="1">
      <alignment horizontal="left" vertical="top" wrapText="1"/>
    </xf>
    <xf numFmtId="0" fontId="13" fillId="0" borderId="56" xfId="0" applyFont="1" applyBorder="1" applyAlignment="1">
      <alignment horizontal="left" vertical="top" wrapText="1"/>
    </xf>
    <xf numFmtId="0" fontId="12" fillId="0" borderId="57" xfId="0" applyFont="1" applyBorder="1" applyAlignment="1">
      <alignment horizontal="left" vertical="top" wrapText="1"/>
    </xf>
    <xf numFmtId="0" fontId="13" fillId="0" borderId="57" xfId="0" applyFont="1" applyBorder="1" applyAlignment="1">
      <alignment horizontal="left" vertical="top" wrapText="1"/>
    </xf>
    <xf numFmtId="0" fontId="12" fillId="0" borderId="70" xfId="0" applyFont="1" applyBorder="1" applyAlignment="1">
      <alignment horizontal="left" vertical="top" wrapText="1"/>
    </xf>
    <xf numFmtId="0" fontId="12" fillId="0" borderId="58" xfId="0" applyFont="1" applyBorder="1" applyAlignment="1">
      <alignment horizontal="left" vertical="top" wrapText="1"/>
    </xf>
    <xf numFmtId="0" fontId="12" fillId="0" borderId="0" xfId="0" applyFont="1" applyAlignment="1">
      <alignment horizontal="left" vertical="top" wrapText="1"/>
    </xf>
    <xf numFmtId="176" fontId="10" fillId="0" borderId="34" xfId="0" applyNumberFormat="1" applyFont="1" applyBorder="1" applyAlignment="1">
      <alignment horizontal="left" vertical="top" wrapText="1"/>
    </xf>
    <xf numFmtId="176" fontId="10" fillId="0" borderId="35" xfId="0" applyNumberFormat="1" applyFont="1" applyBorder="1" applyAlignment="1">
      <alignment horizontal="left" vertical="top" wrapText="1"/>
    </xf>
    <xf numFmtId="176" fontId="10" fillId="0" borderId="36" xfId="0" applyNumberFormat="1" applyFont="1" applyBorder="1" applyAlignment="1">
      <alignment horizontal="left" vertical="top" wrapText="1"/>
    </xf>
    <xf numFmtId="176" fontId="10" fillId="0" borderId="33" xfId="0" applyNumberFormat="1" applyFont="1" applyBorder="1" applyAlignment="1">
      <alignment horizontal="left" vertical="top" wrapText="1"/>
    </xf>
    <xf numFmtId="176" fontId="10" fillId="0" borderId="48" xfId="0" applyNumberFormat="1" applyFont="1" applyBorder="1" applyAlignment="1">
      <alignment horizontal="left" vertical="top" wrapText="1"/>
    </xf>
    <xf numFmtId="176" fontId="10" fillId="0" borderId="46" xfId="0" applyNumberFormat="1" applyFont="1" applyBorder="1" applyAlignment="1">
      <alignment horizontal="left" vertical="top" wrapText="1"/>
    </xf>
    <xf numFmtId="176" fontId="10" fillId="0" borderId="47" xfId="0" applyNumberFormat="1" applyFont="1" applyBorder="1" applyAlignment="1">
      <alignment horizontal="left" vertical="top" wrapText="1"/>
    </xf>
    <xf numFmtId="176" fontId="10" fillId="0" borderId="49" xfId="0" applyNumberFormat="1" applyFont="1" applyBorder="1" applyAlignment="1">
      <alignment horizontal="left" vertical="top" wrapText="1"/>
    </xf>
    <xf numFmtId="0" fontId="4" fillId="0" borderId="0" xfId="0" applyFont="1" applyAlignment="1">
      <alignment horizontal="left" vertical="center" wrapText="1"/>
    </xf>
    <xf numFmtId="176" fontId="9" fillId="0" borderId="23" xfId="0" applyNumberFormat="1" applyFont="1" applyBorder="1" applyAlignment="1">
      <alignment horizontal="left" vertical="top" wrapText="1"/>
    </xf>
    <xf numFmtId="176" fontId="9" fillId="0" borderId="21" xfId="0" applyNumberFormat="1" applyFont="1" applyBorder="1" applyAlignment="1">
      <alignment horizontal="left" vertical="top" wrapText="1"/>
    </xf>
    <xf numFmtId="176" fontId="9" fillId="0" borderId="24" xfId="0" applyNumberFormat="1" applyFont="1" applyBorder="1" applyAlignment="1">
      <alignment horizontal="left" vertical="top" wrapText="1"/>
    </xf>
    <xf numFmtId="176" fontId="10" fillId="0" borderId="28" xfId="0" applyNumberFormat="1" applyFont="1" applyBorder="1" applyAlignment="1">
      <alignment horizontal="left" vertical="top" wrapText="1"/>
    </xf>
    <xf numFmtId="176" fontId="10" fillId="0" borderId="29" xfId="0" applyNumberFormat="1" applyFont="1" applyBorder="1" applyAlignment="1">
      <alignment horizontal="left" vertical="top" wrapText="1"/>
    </xf>
    <xf numFmtId="176" fontId="10" fillId="0" borderId="30" xfId="0" applyNumberFormat="1" applyFont="1" applyBorder="1" applyAlignment="1">
      <alignment horizontal="left" vertical="top" wrapText="1"/>
    </xf>
    <xf numFmtId="176" fontId="10" fillId="0" borderId="27" xfId="0" applyNumberFormat="1" applyFont="1" applyBorder="1" applyAlignment="1">
      <alignment horizontal="left" vertical="top" wrapText="1"/>
    </xf>
    <xf numFmtId="176" fontId="10" fillId="0" borderId="40" xfId="0" applyNumberFormat="1" applyFont="1" applyBorder="1" applyAlignment="1">
      <alignment horizontal="left" vertical="top" wrapText="1"/>
    </xf>
    <xf numFmtId="176" fontId="10" fillId="0" borderId="41" xfId="0" applyNumberFormat="1" applyFont="1" applyBorder="1" applyAlignment="1">
      <alignment horizontal="left" vertical="top" wrapText="1"/>
    </xf>
    <xf numFmtId="176" fontId="10" fillId="0" borderId="42" xfId="0" applyNumberFormat="1" applyFont="1" applyBorder="1" applyAlignment="1">
      <alignment horizontal="left" vertical="top" wrapText="1"/>
    </xf>
    <xf numFmtId="176" fontId="10" fillId="0" borderId="39" xfId="0" applyNumberFormat="1" applyFont="1" applyBorder="1" applyAlignment="1">
      <alignment horizontal="left" vertical="top" wrapText="1"/>
    </xf>
    <xf numFmtId="176" fontId="10" fillId="0" borderId="32" xfId="0" applyNumberFormat="1" applyFont="1" applyBorder="1" applyAlignment="1">
      <alignment horizontal="left" vertical="top" wrapText="1"/>
    </xf>
    <xf numFmtId="176" fontId="10" fillId="0" borderId="45" xfId="0" applyNumberFormat="1" applyFont="1" applyBorder="1" applyAlignment="1">
      <alignment horizontal="left" vertical="top" wrapText="1"/>
    </xf>
    <xf numFmtId="176" fontId="10" fillId="2" borderId="52" xfId="0" applyNumberFormat="1" applyFont="1" applyFill="1" applyBorder="1" applyAlignment="1">
      <alignment horizontal="left" vertical="top" wrapText="1"/>
    </xf>
    <xf numFmtId="176" fontId="10" fillId="2" borderId="53" xfId="0" applyNumberFormat="1" applyFont="1" applyFill="1" applyBorder="1" applyAlignment="1">
      <alignment horizontal="left" vertical="top" wrapText="1"/>
    </xf>
    <xf numFmtId="176" fontId="4" fillId="0" borderId="0" xfId="0" applyNumberFormat="1" applyFont="1" applyAlignment="1">
      <alignment horizontal="left" vertical="center" wrapText="1"/>
    </xf>
    <xf numFmtId="176" fontId="10" fillId="2" borderId="54" xfId="0" applyNumberFormat="1" applyFont="1" applyFill="1" applyBorder="1" applyAlignment="1">
      <alignment horizontal="left" vertical="top" wrapText="1"/>
    </xf>
    <xf numFmtId="176" fontId="10" fillId="2" borderId="55" xfId="0" applyNumberFormat="1" applyFont="1" applyFill="1" applyBorder="1" applyAlignment="1">
      <alignment horizontal="left" vertical="top" wrapText="1"/>
    </xf>
    <xf numFmtId="176" fontId="10" fillId="0" borderId="56" xfId="0" applyNumberFormat="1" applyFont="1" applyBorder="1" applyAlignment="1">
      <alignment horizontal="left" vertical="top" wrapText="1"/>
    </xf>
    <xf numFmtId="176" fontId="10" fillId="0" borderId="57" xfId="0" applyNumberFormat="1" applyFont="1" applyBorder="1" applyAlignment="1">
      <alignment horizontal="left" vertical="top" wrapText="1"/>
    </xf>
    <xf numFmtId="176" fontId="10" fillId="0" borderId="58" xfId="0" applyNumberFormat="1" applyFont="1" applyBorder="1" applyAlignment="1">
      <alignment horizontal="left" vertical="top" wrapText="1"/>
    </xf>
    <xf numFmtId="176" fontId="10" fillId="0" borderId="13" xfId="0" applyNumberFormat="1" applyFont="1" applyBorder="1" applyAlignment="1">
      <alignment horizontal="left" vertical="top" wrapText="1"/>
    </xf>
    <xf numFmtId="0" fontId="6" fillId="0" borderId="1" xfId="0" applyFont="1" applyBorder="1" applyAlignment="1">
      <alignment horizontal="center" vertical="center"/>
    </xf>
    <xf numFmtId="0" fontId="7" fillId="0" borderId="6" xfId="0" applyFont="1" applyBorder="1" applyAlignment="1">
      <alignment vertical="center"/>
    </xf>
    <xf numFmtId="0" fontId="7" fillId="0" borderId="10" xfId="0" applyFont="1" applyBorder="1" applyAlignment="1">
      <alignment vertical="center"/>
    </xf>
    <xf numFmtId="0" fontId="6"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4" xfId="0" applyFont="1" applyBorder="1" applyAlignment="1">
      <alignment horizontal="center" vertical="center"/>
    </xf>
    <xf numFmtId="0" fontId="7" fillId="0" borderId="5" xfId="0" applyFont="1" applyBorder="1" applyAlignment="1">
      <alignment vertical="center"/>
    </xf>
    <xf numFmtId="0" fontId="6" fillId="0" borderId="7" xfId="0" applyFont="1" applyBorder="1" applyAlignment="1">
      <alignment vertical="center" shrinkToFit="1"/>
    </xf>
    <xf numFmtId="0" fontId="7" fillId="0" borderId="8" xfId="0" applyFont="1" applyBorder="1" applyAlignment="1">
      <alignment vertical="center"/>
    </xf>
    <xf numFmtId="0" fontId="7" fillId="0" borderId="9" xfId="0" applyFont="1" applyBorder="1" applyAlignment="1">
      <alignment vertical="center"/>
    </xf>
    <xf numFmtId="0" fontId="6" fillId="0" borderId="4" xfId="0" applyFont="1" applyBorder="1" applyAlignment="1">
      <alignment vertical="center" shrinkToFit="1"/>
    </xf>
    <xf numFmtId="0" fontId="6" fillId="0" borderId="11" xfId="0" applyFont="1" applyBorder="1" applyAlignment="1">
      <alignment vertical="center" shrinkToFit="1"/>
    </xf>
    <xf numFmtId="0" fontId="7" fillId="0" borderId="12" xfId="0" applyFont="1" applyBorder="1" applyAlignment="1">
      <alignment vertical="center"/>
    </xf>
    <xf numFmtId="0" fontId="7" fillId="0" borderId="13" xfId="0" applyFont="1" applyBorder="1" applyAlignment="1">
      <alignment vertical="center"/>
    </xf>
    <xf numFmtId="0" fontId="0" fillId="0" borderId="0" xfId="0" applyAlignment="1">
      <alignment vertical="center"/>
    </xf>
    <xf numFmtId="0" fontId="6" fillId="0" borderId="25" xfId="0" applyFont="1" applyBorder="1" applyAlignment="1">
      <alignment vertical="center" wrapText="1"/>
    </xf>
    <xf numFmtId="0" fontId="7" fillId="0" borderId="26" xfId="0" applyFont="1" applyBorder="1" applyAlignment="1">
      <alignment vertical="center"/>
    </xf>
    <xf numFmtId="0" fontId="7" fillId="0" borderId="27" xfId="0" applyFont="1" applyBorder="1" applyAlignment="1">
      <alignment vertical="center"/>
    </xf>
    <xf numFmtId="0" fontId="6" fillId="2" borderId="50" xfId="0" applyFont="1" applyFill="1" applyBorder="1" applyAlignment="1">
      <alignment vertical="center" wrapText="1"/>
    </xf>
    <xf numFmtId="0" fontId="7" fillId="0" borderId="51" xfId="0" applyFont="1" applyBorder="1" applyAlignment="1">
      <alignment vertical="center"/>
    </xf>
    <xf numFmtId="0" fontId="7" fillId="0" borderId="33" xfId="0" applyFont="1" applyBorder="1" applyAlignment="1">
      <alignment vertical="center"/>
    </xf>
    <xf numFmtId="0" fontId="6" fillId="0" borderId="11" xfId="0" applyFont="1" applyBorder="1" applyAlignment="1">
      <alignment vertical="center" wrapText="1"/>
    </xf>
    <xf numFmtId="0" fontId="8" fillId="0" borderId="14" xfId="0" applyFont="1" applyBorder="1" applyAlignment="1">
      <alignment horizontal="center" vertical="center" wrapText="1"/>
    </xf>
    <xf numFmtId="0" fontId="7" fillId="0" borderId="15" xfId="0" applyFont="1" applyBorder="1" applyAlignment="1">
      <alignment vertical="center"/>
    </xf>
    <xf numFmtId="0" fontId="7" fillId="0" borderId="16" xfId="0" applyFont="1" applyBorder="1" applyAlignment="1">
      <alignment vertical="center"/>
    </xf>
    <xf numFmtId="0" fontId="6" fillId="0" borderId="20" xfId="0" applyFont="1" applyBorder="1" applyAlignment="1">
      <alignment vertical="center" shrinkToFit="1"/>
    </xf>
    <xf numFmtId="0" fontId="7" fillId="0" borderId="21" xfId="0" applyFont="1" applyBorder="1" applyAlignment="1">
      <alignment vertical="center"/>
    </xf>
    <xf numFmtId="0" fontId="6" fillId="0" borderId="31" xfId="0" applyFont="1" applyBorder="1" applyAlignment="1">
      <alignment horizontal="center" vertical="center" textRotation="255" shrinkToFit="1"/>
    </xf>
    <xf numFmtId="0" fontId="7" fillId="0" borderId="37" xfId="0" applyFont="1" applyBorder="1" applyAlignment="1">
      <alignment vertical="center"/>
    </xf>
    <xf numFmtId="0" fontId="6" fillId="0" borderId="32" xfId="0" applyFont="1" applyBorder="1" applyAlignment="1">
      <alignment vertical="center" wrapText="1"/>
    </xf>
    <xf numFmtId="0" fontId="6" fillId="0" borderId="38" xfId="0" applyFont="1" applyBorder="1" applyAlignment="1">
      <alignment vertical="center" wrapText="1"/>
    </xf>
    <xf numFmtId="0" fontId="7" fillId="0" borderId="39" xfId="0" applyFont="1" applyBorder="1" applyAlignment="1">
      <alignment vertical="center"/>
    </xf>
    <xf numFmtId="0" fontId="6" fillId="0" borderId="43" xfId="0" applyFont="1" applyBorder="1" applyAlignment="1">
      <alignment horizontal="center" vertical="center" textRotation="255" shrinkToFit="1"/>
    </xf>
    <xf numFmtId="0" fontId="7" fillId="0" borderId="4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971550</xdr:colOff>
      <xdr:row>0</xdr:row>
      <xdr:rowOff>38100</xdr:rowOff>
    </xdr:from>
    <xdr:ext cx="1447800" cy="171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zoomScaleNormal="100" workbookViewId="0"/>
  </sheetViews>
  <sheetFormatPr defaultColWidth="12.625" defaultRowHeight="15" customHeight="1"/>
  <cols>
    <col min="1" max="1" width="2.375" customWidth="1"/>
    <col min="2" max="3" width="9" customWidth="1"/>
    <col min="4" max="15" width="15.875" customWidth="1"/>
    <col min="16" max="26" width="8" customWidth="1"/>
  </cols>
  <sheetData>
    <row r="1" spans="1:26" ht="14.25" customHeight="1">
      <c r="A1" s="1" t="s">
        <v>0</v>
      </c>
      <c r="B1" s="2"/>
      <c r="C1" s="2"/>
      <c r="D1" s="2"/>
      <c r="E1" s="2"/>
      <c r="F1" s="2"/>
      <c r="G1" s="3"/>
      <c r="H1" s="4"/>
      <c r="I1" s="4"/>
      <c r="J1" s="4"/>
      <c r="K1" s="4"/>
      <c r="L1" s="4"/>
      <c r="M1" s="4"/>
      <c r="N1" s="4"/>
      <c r="O1" s="4"/>
      <c r="P1" s="4"/>
      <c r="Q1" s="4"/>
      <c r="R1" s="4"/>
      <c r="S1" s="4"/>
      <c r="T1" s="4"/>
      <c r="U1" s="4"/>
      <c r="V1" s="4"/>
      <c r="W1" s="4"/>
      <c r="X1" s="4"/>
      <c r="Y1" s="4"/>
      <c r="Z1" s="4"/>
    </row>
    <row r="2" spans="1:26" ht="10.5" customHeight="1">
      <c r="A2" s="5"/>
      <c r="B2" s="6"/>
      <c r="C2" s="6"/>
      <c r="D2" s="6"/>
      <c r="E2" s="6"/>
      <c r="F2" s="6"/>
      <c r="G2" s="6"/>
      <c r="H2" s="110" t="s">
        <v>1</v>
      </c>
      <c r="I2" s="113" t="s">
        <v>2</v>
      </c>
      <c r="J2" s="114"/>
      <c r="K2" s="114"/>
      <c r="L2" s="115"/>
      <c r="M2" s="116"/>
      <c r="N2" s="117"/>
      <c r="O2" s="7"/>
      <c r="P2" s="6"/>
      <c r="Q2" s="6"/>
      <c r="R2" s="6"/>
      <c r="S2" s="6"/>
      <c r="T2" s="6"/>
      <c r="U2" s="6"/>
      <c r="V2" s="6"/>
      <c r="W2" s="6"/>
      <c r="X2" s="6"/>
      <c r="Y2" s="6"/>
      <c r="Z2" s="6"/>
    </row>
    <row r="3" spans="1:26" ht="10.5" customHeight="1">
      <c r="A3" s="5"/>
      <c r="B3" s="6"/>
      <c r="C3" s="6"/>
      <c r="D3" s="6"/>
      <c r="E3" s="6"/>
      <c r="F3" s="6"/>
      <c r="G3" s="6"/>
      <c r="H3" s="111"/>
      <c r="I3" s="118"/>
      <c r="J3" s="119"/>
      <c r="K3" s="119"/>
      <c r="L3" s="120"/>
      <c r="M3" s="121"/>
      <c r="N3" s="117"/>
      <c r="O3" s="8"/>
      <c r="P3" s="6"/>
      <c r="Q3" s="6"/>
      <c r="R3" s="6"/>
      <c r="S3" s="6"/>
      <c r="T3" s="6"/>
      <c r="U3" s="6"/>
      <c r="V3" s="6"/>
      <c r="W3" s="6"/>
      <c r="X3" s="6"/>
      <c r="Y3" s="6"/>
      <c r="Z3" s="6"/>
    </row>
    <row r="4" spans="1:26" ht="10.5" customHeight="1">
      <c r="A4" s="5"/>
      <c r="B4" s="6"/>
      <c r="C4" s="6"/>
      <c r="D4" s="6"/>
      <c r="E4" s="6"/>
      <c r="F4" s="6"/>
      <c r="G4" s="6"/>
      <c r="H4" s="112"/>
      <c r="I4" s="122"/>
      <c r="J4" s="123"/>
      <c r="K4" s="123"/>
      <c r="L4" s="124"/>
      <c r="M4" s="121"/>
      <c r="N4" s="125"/>
      <c r="O4" s="8"/>
      <c r="P4" s="6"/>
      <c r="Q4" s="6"/>
      <c r="R4" s="6"/>
      <c r="S4" s="6"/>
      <c r="T4" s="6"/>
      <c r="U4" s="6"/>
      <c r="V4" s="6"/>
      <c r="W4" s="6"/>
      <c r="X4" s="6"/>
      <c r="Y4" s="6"/>
      <c r="Z4" s="6"/>
    </row>
    <row r="5" spans="1:26" ht="5.25" customHeight="1">
      <c r="A5" s="9"/>
      <c r="B5" s="4"/>
      <c r="C5" s="4"/>
      <c r="D5" s="4"/>
      <c r="E5" s="4"/>
      <c r="F5" s="4"/>
      <c r="G5" s="4"/>
      <c r="H5" s="4"/>
      <c r="I5" s="4"/>
      <c r="J5" s="4"/>
      <c r="K5" s="4"/>
      <c r="L5" s="4"/>
      <c r="M5" s="4"/>
      <c r="N5" s="4"/>
      <c r="O5" s="4"/>
      <c r="P5" s="4"/>
      <c r="Q5" s="4"/>
      <c r="R5" s="4"/>
      <c r="S5" s="4"/>
      <c r="T5" s="4"/>
      <c r="U5" s="4"/>
      <c r="V5" s="4"/>
      <c r="W5" s="4"/>
      <c r="X5" s="4"/>
      <c r="Y5" s="4"/>
      <c r="Z5" s="4"/>
    </row>
    <row r="6" spans="1:26" ht="11.25" customHeight="1">
      <c r="A6" s="133"/>
      <c r="B6" s="134"/>
      <c r="C6" s="135"/>
      <c r="D6" s="10" t="s">
        <v>3</v>
      </c>
      <c r="E6" s="11" t="s">
        <v>4</v>
      </c>
      <c r="F6" s="11" t="s">
        <v>5</v>
      </c>
      <c r="G6" s="11" t="s">
        <v>6</v>
      </c>
      <c r="H6" s="11" t="s">
        <v>7</v>
      </c>
      <c r="I6" s="11" t="s">
        <v>8</v>
      </c>
      <c r="J6" s="11" t="s">
        <v>9</v>
      </c>
      <c r="K6" s="11" t="s">
        <v>10</v>
      </c>
      <c r="L6" s="11" t="s">
        <v>11</v>
      </c>
      <c r="M6" s="11" t="s">
        <v>12</v>
      </c>
      <c r="N6" s="12" t="s">
        <v>13</v>
      </c>
      <c r="O6" s="13" t="s">
        <v>14</v>
      </c>
      <c r="P6" s="4"/>
      <c r="Q6" s="4"/>
      <c r="R6" s="4"/>
      <c r="S6" s="4"/>
      <c r="T6" s="4"/>
      <c r="U6" s="4"/>
      <c r="V6" s="4"/>
      <c r="W6" s="4"/>
      <c r="X6" s="4"/>
      <c r="Y6" s="4"/>
      <c r="Z6" s="4"/>
    </row>
    <row r="7" spans="1:26" ht="90.75">
      <c r="A7" s="136" t="s">
        <v>15</v>
      </c>
      <c r="B7" s="137"/>
      <c r="C7" s="14" t="s">
        <v>16</v>
      </c>
      <c r="D7" s="88" t="str">
        <f>VLOOKUP($C$7,【時系列】発行者別一覧!$B$2:$N$2,2,FALSE)</f>
        <v xml:space="preserve">●貝がら
B 相互理解、寛容
●どっちがいいか
C 規則の尊重
●サッカーボールをかかえて
A 善悪の判断、自律、自由と責任
</v>
      </c>
      <c r="E7" s="89" t="str">
        <f>VLOOKUP($C$7,【時系列】発行者別一覧!$B$2:$N$2,3,FALSE)</f>
        <v xml:space="preserve">●十さいのプレゼント
D 感動、畏敬の念
●お母さんのせいきゅう書
C 家族愛、家庭生活の充実
●かさ
B 親切、思いやり
●ねがいをつみ上げた石橋
C 伝統と文化の尊重、国や郷土を愛する態度
</v>
      </c>
      <c r="F7" s="89" t="str">
        <f>VLOOKUP($C$7,【時系列】発行者別一覧!$B$2:$N$2,4,FALSE)</f>
        <v xml:space="preserve">●レッド ─赤くて青いクレヨンの話─
B 相互理解、寛容
●ブラジルからの転入生
B 友情、信頼
●「いただきます」「ごちそうさま」
B 礼儀
●わたしのゆめ
A 個性の伸長
</v>
      </c>
      <c r="G7" s="89" t="str">
        <f>VLOOKUP($C$7,【時系列】発行者別一覧!$B$2:$N$2,5,FALSE)</f>
        <v xml:space="preserve">●「一つの『青』」にねがいをこめて
C よりよい学校生活、集団生活の充実
●深く息をすって
A 節度、節制
</v>
      </c>
      <c r="H7" s="89" t="str">
        <f>VLOOKUP($C$7,【時系列】発行者別一覧!$B$2:$N$2,6,FALSE)</f>
        <v xml:space="preserve">●「結」をつないで ─白川郷─
C 勤労、公共の精神
●心の体温計
A 節度、節制
●レスキュー隊
D 生命の尊さ
●ぼくはMVP
A 正直、誠実
</v>
      </c>
      <c r="I7" s="89" t="str">
        <f>VLOOKUP($C$7,【時系列】発行者別一覧!$B$2:$N$2,7,FALSE)</f>
        <v xml:space="preserve">●わたしのまちの「とっておき」
C 伝統と文化の尊重、国や郷土を愛する態度
●学級新聞作り
B 相互理解、寛容
●アカウミガメの来るはま
D 自然愛護
●「祭り日」
B 友情、信頼
</v>
      </c>
      <c r="J7" s="89" t="str">
        <f>VLOOKUP($C$7,【時系列】発行者別一覧!$B$2:$N$2,8,FALSE)</f>
        <v xml:space="preserve">●ホペイロのヤマさん
C 勤労、公共の精神
●良太のはんだん
C 公正、公平、社会正義
●雨のバス停留所で
C 規則の尊重
●せきが空いているのに
B 親切、思いやり
</v>
      </c>
      <c r="K7" s="89" t="str">
        <f>VLOOKUP($C$7,【時系列】発行者別一覧!$B$2:$N$2,9,FALSE)</f>
        <v xml:space="preserve">●えがおの花大作戦
C よりよい学校生活、集団生活の充実
●ノーベル賞の生みの親　─アルフレッド・ノーベル─
A 希望と勇気、努力と強い意志
</v>
      </c>
      <c r="L7" s="89" t="str">
        <f>VLOOKUP($C$7,【時系列】発行者別一覧!$B$2:$N$2,10,FALSE)</f>
        <v xml:space="preserve">●ぼくの生まれた日 ─ドラえもん─
C 家族愛、家庭生活の充実
●心にブレーキ
A 善悪の判断、自律、自由と責任
</v>
      </c>
      <c r="M7" s="89" t="str">
        <f>VLOOKUP($C$7,【時系列】発行者別一覧!$B$2:$N$2,11,FALSE)</f>
        <v xml:space="preserve">●しぜんを守るエゾリス
D 自然愛護
●ONE TEAM ─ラグビー日本代表─
B 友情、信頼
●石油列車、東北へ向かって走れ!
B 感謝
●さくらのかけ橋
C 国際理解、国際親善
</v>
      </c>
      <c r="N7" s="90" t="str">
        <f>VLOOKUP($C$7,【時系列】発行者別一覧!$B$2:$N$2,12,FALSE)</f>
        <v xml:space="preserve">●五百人からもらった命
D 生命の尊さ
●せいいっぱい生きる ─命の詩─
D 生命の尊さ
</v>
      </c>
      <c r="O7" s="90" t="str">
        <f>VLOOKUP($C$7,【時系列】発行者別一覧!$B$2:$N$2,13,FALSE)</f>
        <v>●とべ！ ペットボトルロケット
A 希望と勇気、努力と強い意志
●つたえたい「ありがとう」
B 感謝
●バス・ボイコット運動
C 公正、公平、社会正義
●みんなのためにできること
C 勤労、公共の精神
●「里山」とともに
D 自然愛護</v>
      </c>
      <c r="P7" s="4"/>
      <c r="Q7" s="4"/>
      <c r="R7" s="4"/>
      <c r="S7" s="4"/>
      <c r="T7" s="4"/>
      <c r="U7" s="4"/>
      <c r="V7" s="4"/>
      <c r="W7" s="4"/>
      <c r="X7" s="4"/>
      <c r="Y7" s="4"/>
      <c r="Z7" s="4"/>
    </row>
    <row r="8" spans="1:26" ht="37.5" customHeight="1">
      <c r="A8" s="126" t="s">
        <v>17</v>
      </c>
      <c r="B8" s="127"/>
      <c r="C8" s="128"/>
      <c r="D8" s="91" t="s">
        <v>18</v>
      </c>
      <c r="E8" s="92" t="s">
        <v>19</v>
      </c>
      <c r="F8" s="92" t="s">
        <v>20</v>
      </c>
      <c r="G8" s="92" t="s">
        <v>21</v>
      </c>
      <c r="H8" s="92" t="s">
        <v>22</v>
      </c>
      <c r="I8" s="92" t="s">
        <v>23</v>
      </c>
      <c r="J8" s="92" t="s">
        <v>24</v>
      </c>
      <c r="K8" s="92" t="s">
        <v>25</v>
      </c>
      <c r="L8" s="92" t="s">
        <v>26</v>
      </c>
      <c r="M8" s="92" t="s">
        <v>27</v>
      </c>
      <c r="N8" s="93" t="s">
        <v>28</v>
      </c>
      <c r="O8" s="94"/>
      <c r="P8" s="4"/>
      <c r="Q8" s="4"/>
      <c r="R8" s="4"/>
      <c r="S8" s="4"/>
      <c r="T8" s="4"/>
      <c r="U8" s="4"/>
      <c r="V8" s="4"/>
      <c r="W8" s="4"/>
      <c r="X8" s="4"/>
      <c r="Y8" s="4"/>
      <c r="Z8" s="4"/>
    </row>
    <row r="9" spans="1:26" ht="45" customHeight="1">
      <c r="A9" s="138" t="s">
        <v>29</v>
      </c>
      <c r="B9" s="140" t="s">
        <v>30</v>
      </c>
      <c r="C9" s="131"/>
      <c r="D9" s="79" t="s">
        <v>31</v>
      </c>
      <c r="E9" s="80" t="s">
        <v>32</v>
      </c>
      <c r="F9" s="80" t="s">
        <v>33</v>
      </c>
      <c r="G9" s="80" t="s">
        <v>34</v>
      </c>
      <c r="H9" s="80" t="s">
        <v>35</v>
      </c>
      <c r="I9" s="80" t="s">
        <v>36</v>
      </c>
      <c r="J9" s="80" t="s">
        <v>37</v>
      </c>
      <c r="K9" s="80" t="s">
        <v>38</v>
      </c>
      <c r="L9" s="80" t="s">
        <v>39</v>
      </c>
      <c r="M9" s="80" t="s">
        <v>40</v>
      </c>
      <c r="N9" s="81" t="s">
        <v>41</v>
      </c>
      <c r="O9" s="82"/>
      <c r="P9" s="4"/>
      <c r="Q9" s="4"/>
      <c r="R9" s="4"/>
      <c r="S9" s="4"/>
      <c r="T9" s="4"/>
      <c r="U9" s="4"/>
      <c r="V9" s="4"/>
      <c r="W9" s="4"/>
      <c r="X9" s="4"/>
      <c r="Y9" s="4"/>
      <c r="Z9" s="4"/>
    </row>
    <row r="10" spans="1:26" ht="41.25" customHeight="1">
      <c r="A10" s="139"/>
      <c r="B10" s="141" t="s">
        <v>42</v>
      </c>
      <c r="C10" s="142"/>
      <c r="D10" s="95" t="s">
        <v>43</v>
      </c>
      <c r="E10" s="96" t="s">
        <v>44</v>
      </c>
      <c r="F10" s="96"/>
      <c r="G10" s="96"/>
      <c r="H10" s="96"/>
      <c r="I10" s="96" t="s">
        <v>44</v>
      </c>
      <c r="J10" s="96" t="s">
        <v>45</v>
      </c>
      <c r="K10" s="96"/>
      <c r="L10" s="96" t="s">
        <v>44</v>
      </c>
      <c r="M10" s="96" t="s">
        <v>46</v>
      </c>
      <c r="N10" s="97" t="s">
        <v>47</v>
      </c>
      <c r="O10" s="98"/>
      <c r="P10" s="4"/>
      <c r="Q10" s="4"/>
      <c r="R10" s="4"/>
      <c r="S10" s="4"/>
      <c r="T10" s="4"/>
      <c r="U10" s="4"/>
      <c r="V10" s="4"/>
      <c r="W10" s="4"/>
      <c r="X10" s="4"/>
      <c r="Y10" s="4"/>
      <c r="Z10" s="4"/>
    </row>
    <row r="11" spans="1:26" ht="144.75" customHeight="1">
      <c r="A11" s="143" t="s">
        <v>48</v>
      </c>
      <c r="B11" s="15" t="s">
        <v>49</v>
      </c>
      <c r="C11" s="16" t="s">
        <v>52</v>
      </c>
      <c r="D11" s="91" t="str">
        <f>VLOOKUP(C11,国語,2,FALSE)</f>
        <v xml:space="preserve">●もしも、こんなことが…
A 個性の伸長
B 相互理解、寛容
●想像したことを音読で表そう／こわれた千の楽器
A 個性の伸長
B 友情、信頼
●漢字を使おう１
C 規則の尊重
●図書館へ行こう
C 規則の尊重
●話を聞いて質問しよう
A 個性の伸長
B 礼儀
</v>
      </c>
      <c r="E11" s="92" t="str">
        <f>VLOOKUP(C11,国語,3,FALSE)</f>
        <v xml:space="preserve">●漢字辞典の使い方
C 規則の尊重
●文章の組み立てをとらえよう／ヤドカリとイソギンチャク
D 自然愛護
●漢字を使おう２
C 規則の尊重
●じょうほうの…引用する
C 規則の尊重
</v>
      </c>
      <c r="F11" s="92" t="str">
        <f>VLOOKUP(C11,国語,4,FALSE)</f>
        <v xml:space="preserve">●わたしのクラスの「生き物図かん」
A 個性の伸長
C 規則の尊重
●物語が変化する場面をとらえよう／走れ
C 家族愛、家庭生活の充実
●漢字を使おう３
C 規則の尊重
●人物の気持ちと行動を…
C 規則の尊重
●山場のある物語を書こう
A 個性の伸長
C 規則の尊重
</v>
      </c>
      <c r="G11" s="92" t="str">
        <f>VLOOKUP(C11,国語,5,FALSE)</f>
        <v xml:space="preserve">●漢字を使おう４
C 規則の尊重
●ローマ字の書き方
C 規則の尊重
●表し方のくふうを考えよう／広告を読みくらべよう
A 善悪の判断、自律、自由と責任
●述語の形、だいじょうぶ？
C 規則の尊重
●四年生の本だな
A 個性の伸長
</v>
      </c>
      <c r="H11" s="92" t="str">
        <f>VLOOKUP(C11,国語,6,FALSE)</f>
        <v xml:space="preserve">●ふしぎ／よかったなあ
D 自然愛護
D 感動、畏敬の念
●お願いやお礼の手紙を書こう
B 礼儀
C 規則の尊重
●ことわざ・故事成語を使おう
C 伝統と文化の尊重、国や郷土を愛する態度
●クラスで話し合って決めよう
B 相互理解、寛容
C よりよい学校生活、集団生活の充実
●漢字を使おう５
C 規則の尊重
●文の組み立てと修飾語
C 規則の尊重
</v>
      </c>
      <c r="I11" s="92" t="str">
        <f>VLOOKUP(C11,国語,7,FALSE)</f>
        <v xml:space="preserve">●題名の持つ意味について考えよう／一つの花
A 節度、節制
C 家族愛、家庭生活の充実
D 生命の尊さ
●漢字を使おう６
C 規則の尊重
●和室と洋室のよさをしょうかいしよう／くらしの中の和と洋
C 伝統と文化の尊重、国や郷土を愛する態度
C 国際理解、国際親善
●じょうほうの…観点を…
C 規則の尊重
●「和と洋新聞」を作ろう
A 個性の伸長
C 規則の尊重
●つなぐ言葉
C 規則の尊重
</v>
      </c>
      <c r="J11" s="92" t="str">
        <f>VLOOKUP(C11,国語,8,FALSE)</f>
        <v xml:space="preserve">●聞いてほしいな、こんな出来事
B 相互理解、寛容
C 規則の尊重
●じゅく語の意味
C 規則の尊重
●人物の気持ちの変化を伝え合おう／ごんぎつね
A 正直、誠実
B 親切、思いやり
B 相互理解、寛容
●漢字を使おう７
C 規則の尊重
●人物のせいかくと…
C 規則の尊重
</v>
      </c>
      <c r="K11" s="92" t="str">
        <f>VLOOKUP(C11,国語,9,FALSE)</f>
        <v xml:space="preserve">●言葉の意味と使い方
C 規則の尊重
●百人一首に親しもう
C 伝統と文化の尊重、国や郷土を愛する態度
●ブックトークをしよう
A 個性の伸長
C よりよい学校生活、集団生活の充実
●漢字を使おう８
C 規則の尊重
</v>
      </c>
      <c r="L11" s="92" t="str">
        <f>VLOOKUP(C11,国語,10,FALSE)</f>
        <v xml:space="preserve">●日本語の数え方について考えよう／数え方を生み出そう
C 伝統と文化の尊重、国や郷土を愛する態度
C 国際理解、国際親善
●漢字を使おう９
C 規則の尊重
●じょうほうの…理由を…
A 節度、節制
●自分なら、どちらを選ぶか
B 相互理解、寛容
C 規則の尊重
</v>
      </c>
      <c r="M11" s="92" t="str">
        <f>VLOOKUP(C11,国語,11,FALSE)</f>
        <v xml:space="preserve">●調べたことをほうこくしよう
C 規則の尊重
●漢字を使おう10
C 規則の尊重
●同じ読み方の漢字
C 規則の尊重
</v>
      </c>
      <c r="N11" s="93" t="str">
        <f>VLOOKUP(C11,国語,12,FALSE)</f>
        <v xml:space="preserve">●考えたことを文章にまとめよう／世界一美しいぼくの村
C 家族愛、家庭生活の充実
C 国際理解、国際親善
●漢字を使おう11
C 規則の尊重
●十年後のわたしへ
A 希望と勇気、努力と強い意志
</v>
      </c>
      <c r="O11" s="94">
        <f>VLOOKUP(C11,国語,13,FALSE)</f>
        <v>0</v>
      </c>
      <c r="P11" s="4"/>
      <c r="Q11" s="4"/>
      <c r="R11" s="4"/>
      <c r="S11" s="4"/>
      <c r="T11" s="4"/>
      <c r="U11" s="4"/>
      <c r="V11" s="4"/>
      <c r="W11" s="4"/>
      <c r="X11" s="4"/>
      <c r="Y11" s="4"/>
      <c r="Z11" s="4"/>
    </row>
    <row r="12" spans="1:26" ht="58.5" customHeight="1">
      <c r="A12" s="144"/>
      <c r="B12" s="17" t="s">
        <v>51</v>
      </c>
      <c r="C12" s="18" t="s">
        <v>59</v>
      </c>
      <c r="D12" s="79" t="str">
        <f>VLOOKUP(C12,社会,2,FALSE)</f>
        <v xml:space="preserve">●日本の47都道府県を旅してみよう
C 伝統と文化の尊重、国や郷土を愛する態度
●わたしたちの県　導入
C 伝統と文化の尊重、国や郷土を愛する態度
●わたしたちの県のようす
C よりよい学校生活、集団生活の充実
C 伝統と文化の尊重、国や郷土を愛する態度
</v>
      </c>
      <c r="E12" s="80" t="str">
        <f>VLOOKUP(C12,社会,3,FALSE)</f>
        <v xml:space="preserve">●健康なくらしを守る仕事　導入
A 節度、節制
C 勤労、公共の精神
C よりよい学校生活、集団生活の充実
●ごみのしょりと活用
A 節度、節制
C 勤労、公共の精神
C よりよい学校生活、集団生活の充実
</v>
      </c>
      <c r="F12" s="80" t="str">
        <f>VLOOKUP(C12,社会,4,FALSE)</f>
        <v xml:space="preserve">●くらしをささえる水
A 節度、節制
C 勤労、公共の精神
C よりよい学校生活、集団生活の充実
</v>
      </c>
      <c r="G12" s="80">
        <f>VLOOKUP(C12,社会,5,FALSE)</f>
        <v>0</v>
      </c>
      <c r="H12" s="80" t="str">
        <f>VLOOKUP(C12,社会,6,FALSE)</f>
        <v xml:space="preserve">●自然災害から人々を守る活動　導入
C 規則の尊重
C よりよい学校生活、集団生活の充実
D 生命の尊さ
●自然災害から命を守る
C 規則の尊重
C よりよい学校生活、集団生活の充実
D 生命の尊さ
</v>
      </c>
      <c r="I12" s="80" t="str">
        <f>VLOOKUP(C12,社会,7,FALSE)</f>
        <v xml:space="preserve">●地いきの伝統や文化と、先人のはたらき　導入
A 希望と勇気、努力と強い意志
C 伝統と文化の尊重、国や郷土を愛する態度
C 勤労、公共の精神
●わたしたちのまちに伝わるもの
A 希望と勇気、努力と強い意志
C 伝統と文化の尊重、国や郷土を愛する態度
C 勤労、公共の精神
</v>
      </c>
      <c r="J12" s="80" t="str">
        <f>VLOOKUP(C12,社会,8,FALSE)</f>
        <v xml:space="preserve">●原野に水を引く
A 希望と勇気、努力と強い意志
C 伝統と文化の尊重、国や郷土を愛する態度
C 勤労、公共の精神
</v>
      </c>
      <c r="K12" s="80">
        <f>VLOOKUP(C12,社会,9,FALSE)</f>
        <v>0</v>
      </c>
      <c r="L12" s="80" t="str">
        <f>VLOOKUP(C12,社会,10,FALSE)</f>
        <v xml:space="preserve">●わたしたちの住んでいる県　導入
C 伝統と文化の尊重、国や郷土を愛する態度
●伝統的な工業がさかんな地いき
A 希望と勇気、努力と強い意志
C 伝統と文化の尊重、国や郷土を愛する態度
</v>
      </c>
      <c r="M12" s="80" t="str">
        <f>VLOOKUP(C12,社会,11,FALSE)</f>
        <v xml:space="preserve">●土地の特色を生かした地いき
C 伝統と文化の尊重、国や郷土を愛する態度
C よりよい学校生活、集団生活の充実
●世界とつながる地いき
C 伝統と文化の尊重、国や郷土を愛する態度
C よりよい学校生活、集団生活の充実
C 国際理解、国際親善
</v>
      </c>
      <c r="N12" s="81">
        <f>VLOOKUP(C12,社会,12,FALSE)</f>
        <v>0</v>
      </c>
      <c r="O12" s="82">
        <f>VLOOKUP(C12,社会,13,FALSE)</f>
        <v>0</v>
      </c>
      <c r="P12" s="4"/>
      <c r="Q12" s="4"/>
      <c r="R12" s="4"/>
      <c r="S12" s="4"/>
      <c r="T12" s="4"/>
      <c r="U12" s="4"/>
      <c r="V12" s="4"/>
      <c r="W12" s="4"/>
      <c r="X12" s="4"/>
      <c r="Y12" s="4"/>
      <c r="Z12" s="4"/>
    </row>
    <row r="13" spans="1:26" ht="85.5" customHeight="1">
      <c r="A13" s="144"/>
      <c r="B13" s="17" t="s">
        <v>53</v>
      </c>
      <c r="C13" s="18" t="s">
        <v>52</v>
      </c>
      <c r="D13" s="79" t="str">
        <f>VLOOKUP(C13,算数,2,FALSE)</f>
        <v xml:space="preserve">●学びのとびら
A 個性の伸長
●大きい数のしくみ
C 規則の尊重
C 国際理解、国際親善
●折れ線グラフと表
C 規則の尊重
C よりよい学校生活、集団生活の充実
</v>
      </c>
      <c r="E13" s="80" t="str">
        <f>VLOOKUP(C13,算数,3,FALSE)</f>
        <v xml:space="preserve">●わり算の筆算(1)ーわる数が1けた
C 規則の尊重
</v>
      </c>
      <c r="F13" s="80" t="str">
        <f>VLOOKUP(C13,算数,4,FALSE)</f>
        <v xml:space="preserve">●角の大きさ
C 規則の尊重
●小数のしくみ
C 規則の尊重
</v>
      </c>
      <c r="G13" s="80" t="str">
        <f>VLOOKUP(C13,算数,5,FALSE)</f>
        <v xml:space="preserve">●考える力をのばそう
C 規則の尊重
●そろばん
C 規則の尊重
C 伝統と文化の尊重、国や郷土を愛する態度
</v>
      </c>
      <c r="H13" s="80" t="str">
        <f>VLOOKUP(C13,算数,6,FALSE)</f>
        <v xml:space="preserve">●わり算の筆算(2)ーわる数が2けた
C 規則の尊重
●倍の見方
C 規則の尊重
</v>
      </c>
      <c r="I13" s="80" t="str">
        <f>VLOOKUP(C13,算数,7,FALSE)</f>
        <v xml:space="preserve">●がい数の表し方と使い方
C 規則の尊重
●算数で読みとこう
C 規則の尊重
C よりよい学校生活、集団生活の充実
●計算のきまり
C 規則の尊重
</v>
      </c>
      <c r="J13" s="80" t="str">
        <f>VLOOKUP(C13,算数,8,FALSE)</f>
        <v xml:space="preserve">●垂直、平行と四角形
C 規則の尊重
</v>
      </c>
      <c r="K13" s="80" t="str">
        <f>VLOOKUP(C13,算数,9,FALSE)</f>
        <v xml:space="preserve">●分数
C 規則の尊重
●変わり方調べ
C 規則の尊重
</v>
      </c>
      <c r="L13" s="80" t="str">
        <f>VLOOKUP(C13,算数,10,FALSE)</f>
        <v xml:space="preserve">●面積のくらべ方と表し方
A 個性の伸長
C 規則の尊重
</v>
      </c>
      <c r="M13" s="80" t="str">
        <f>VLOOKUP(C13,算数,11,FALSE)</f>
        <v xml:space="preserve">●小数のかけ算とわり算
C 規則の尊重
●どんな計算になるのかな？
C 規則の尊重
●直方体と立方体
A 個性の伸長
C 規則の尊重
</v>
      </c>
      <c r="N13" s="81" t="str">
        <f>VLOOKUP(C13,算数,12,FALSE)</f>
        <v xml:space="preserve">●考える力をのばそう
C 規則の尊重
●算数で読みとこう
A 節度、節制
C 規則の尊重
●4年のふくしゅう
A 希望と勇気、努力と強い意志
C 規則の尊重
C よりよい学校生活、集団生活の充実
</v>
      </c>
      <c r="O13" s="82">
        <f>VLOOKUP(C13,算数,13,FALSE)</f>
        <v>0</v>
      </c>
      <c r="P13" s="4"/>
      <c r="Q13" s="4"/>
      <c r="R13" s="4"/>
      <c r="S13" s="4"/>
      <c r="T13" s="4"/>
      <c r="U13" s="4"/>
      <c r="V13" s="4"/>
      <c r="W13" s="4"/>
      <c r="X13" s="4"/>
      <c r="Y13" s="4"/>
      <c r="Z13" s="4"/>
    </row>
    <row r="14" spans="1:26" ht="90" customHeight="1">
      <c r="A14" s="144"/>
      <c r="B14" s="17" t="s">
        <v>54</v>
      </c>
      <c r="C14" s="18" t="s">
        <v>52</v>
      </c>
      <c r="D14" s="79" t="str">
        <f>VLOOKUP(C14,理科,2,FALSE)</f>
        <v xml:space="preserve">●巻頭
C よりよい学校生活、集団生活の充実
●あたたかくなると
D 生命の尊さ
D 自然愛護
●動物のからだのつくりと運動
D 生命の尊さ
A 個性の伸長
</v>
      </c>
      <c r="E14" s="80" t="str">
        <f>VLOOKUP(C14,理科,3,FALSE)</f>
        <v xml:space="preserve">●天気と気温
B 相互理解、寛容
D 自然愛護
●電流のはたらき
B 相互理解、寛容
C 規則の尊重
</v>
      </c>
      <c r="F14" s="80" t="str">
        <f>VLOOKUP(C14,理科,4,FALSE)</f>
        <v xml:space="preserve">●雨水のゆくえと地面のようす
B 相互理解、寛容
D 自然愛護
●暑くなると
D 生命の尊さ
D 自然愛護
</v>
      </c>
      <c r="G14" s="80" t="str">
        <f>VLOOKUP(C14,理科,5,FALSE)</f>
        <v xml:space="preserve">●夏の星
D 自然愛護
●わたしの研究
A 個性の伸長
</v>
      </c>
      <c r="H14" s="80" t="str">
        <f>VLOOKUP(C14,理科,6,FALSE)</f>
        <v xml:space="preserve">●月や星の見え方
B 相互理解、寛容
D 自然愛護
●自然のなかの水のすがた
B 相互理解、寛容
D 自然愛護
</v>
      </c>
      <c r="I14" s="80" t="str">
        <f>VLOOKUP(C14,理科,7,FALSE)</f>
        <v xml:space="preserve">●すずしくなると
D 生命の尊さ
D 自然愛護
●とじこめた空気と水
B 相互理解、寛容
C 規則の尊重
</v>
      </c>
      <c r="J14" s="80" t="str">
        <f>VLOOKUP(C14,理科,8,FALSE)</f>
        <v xml:space="preserve">●物の体積と温度
B 相互理解、寛容
C 規則の尊重
</v>
      </c>
      <c r="K14" s="80" t="str">
        <f>VLOOKUP(C14,理科,9,FALSE)</f>
        <v xml:space="preserve">●物のあたたまり方
B 相互理解、寛容
C 規則の尊重
</v>
      </c>
      <c r="L14" s="80" t="str">
        <f>VLOOKUP(C14,理科,10,FALSE)</f>
        <v xml:space="preserve">●冬の星
D 自然愛護
●寒くなると
D 生命の尊さ
D 自然愛護
●水のすがたと温度
B 相互理解、寛容
C 規則の尊重
</v>
      </c>
      <c r="M14" s="80" t="str">
        <f>VLOOKUP(C14,理科,11,FALSE)</f>
        <v xml:space="preserve">●生き物の１年をふり返って
D 生命の尊さ
D 自然愛護
</v>
      </c>
      <c r="N14" s="81">
        <f>VLOOKUP(C14,理科,13,FALSE)</f>
        <v>0</v>
      </c>
      <c r="O14" s="82">
        <f>VLOOKUP(C14,理科,13,FALSE)</f>
        <v>0</v>
      </c>
      <c r="P14" s="4"/>
      <c r="Q14" s="4"/>
      <c r="R14" s="4"/>
      <c r="S14" s="4"/>
      <c r="T14" s="4"/>
      <c r="U14" s="4"/>
      <c r="V14" s="4"/>
      <c r="W14" s="4"/>
      <c r="X14" s="4"/>
      <c r="Y14" s="4"/>
      <c r="Z14" s="4"/>
    </row>
    <row r="15" spans="1:26" ht="72" customHeight="1">
      <c r="A15" s="144"/>
      <c r="B15" s="17" t="s">
        <v>56</v>
      </c>
      <c r="C15" s="18" t="s">
        <v>57</v>
      </c>
      <c r="D15" s="79" t="str">
        <f>VLOOKUP(C15,音楽,2,FALSE)</f>
        <v xml:space="preserve">●音楽で心の輪を広げよう
B 友情、信頼
C 伝統と文化の尊重、国や郷土を愛する態度
D 感動、畏敬の念
</v>
      </c>
      <c r="E15" s="80" t="str">
        <f>VLOOKUP(C15,音楽,3,FALSE)</f>
        <v xml:space="preserve">●歌声のひびきを感じ取ろう
B 相互理解、寛容
C 伝統と文化の尊重、国や郷土を愛する態度
D 感動、畏敬の念
</v>
      </c>
      <c r="F15" s="80" t="str">
        <f>VLOOKUP(C15,音楽,4,FALSE)</f>
        <v xml:space="preserve">●いろいろなリズムを感じ取ろう
A 個性の伸長
C よりよい学校生活、集団生活の充実
</v>
      </c>
      <c r="G15" s="80" t="str">
        <f>VLOOKUP(C15,音楽,5,FALSE)</f>
        <v xml:space="preserve">●ちいきにつたわる音楽に親しもう
C 伝統と文化の尊重、国や郷土を愛する態度
D 感動、畏敬の念
</v>
      </c>
      <c r="H15" s="80" t="str">
        <f>VLOOKUP(C15,音楽,6,FALSE)</f>
        <v xml:space="preserve">●せんりつのとくちょうを感じ取ろう
B 相互理解、寛容
D 感動、畏敬の念
</v>
      </c>
      <c r="I15" s="80" t="str">
        <f>VLOOKUP(C15,音楽,7,FALSE)</f>
        <v xml:space="preserve">●せんりつの重なりを感じ取ろう
B 友情、信頼
C 伝統と文化の尊重、国や郷土を愛する態度
D 感動、畏敬の念
</v>
      </c>
      <c r="J15" s="80" t="str">
        <f>VLOOKUP(C15,音楽,8,FALSE)</f>
        <v xml:space="preserve">●いろいろな音のひびきを楽しもう
A 希望と勇気、努力と強い意志
D 感動、畏敬の念
</v>
      </c>
      <c r="K15" s="80">
        <f>VLOOKUP(C15,音楽,9,FALSE)</f>
        <v>0</v>
      </c>
      <c r="L15" s="80" t="str">
        <f>VLOOKUP(C15,音楽,10,FALSE)</f>
        <v xml:space="preserve">●日本の音楽でつながろう
C 伝統と文化の尊重、国や郷土を愛する態度
D 感動、畏敬の念
</v>
      </c>
      <c r="M15" s="80" t="str">
        <f>VLOOKUP(C15,音楽,11,FALSE)</f>
        <v xml:space="preserve">●思いを音楽で表そう
A 希望と勇気、努力と強い意志
C よりよい学校生活、集団生活の充実
D 感動、畏敬の念
</v>
      </c>
      <c r="N15" s="81">
        <f>VLOOKUP(C15,音楽,12,FALSE)</f>
        <v>0</v>
      </c>
      <c r="O15" s="82">
        <f>VLOOKUP(C15,音楽,13,FALSE)</f>
        <v>0</v>
      </c>
      <c r="P15" s="4"/>
      <c r="Q15" s="4"/>
      <c r="R15" s="4"/>
      <c r="S15" s="4"/>
      <c r="T15" s="4"/>
      <c r="U15" s="4"/>
      <c r="V15" s="4"/>
      <c r="W15" s="4"/>
      <c r="X15" s="4"/>
      <c r="Y15" s="4"/>
      <c r="Z15" s="4"/>
    </row>
    <row r="16" spans="1:26" ht="101.25" customHeight="1">
      <c r="A16" s="144"/>
      <c r="B16" s="17" t="s">
        <v>58</v>
      </c>
      <c r="C16" s="18" t="s">
        <v>59</v>
      </c>
      <c r="D16" s="79" t="str">
        <f>VLOOKUP(C16,図画工作,2,FALSE)</f>
        <v xml:space="preserve">●しぜんの形
D 自然愛護
D 感動、畏敬の念
●絵の具でゆめもよう
A 希望と勇気、努力と強い意志
B 友情、信頼
</v>
      </c>
      <c r="E16" s="80" t="str">
        <f>VLOOKUP(C16,図画工作,3,FALSE)</f>
        <v xml:space="preserve">●コロコロガーレ
A 希望と勇気、努力と強い意志
C よりよい学校生活、集団生活の充実
●立ち上がれ！ ねん土
A 希望と勇気、努力と強い意志
</v>
      </c>
      <c r="F16" s="80" t="str">
        <f>VLOOKUP(C16,図画工作,4,FALSE)</f>
        <v xml:space="preserve">●まぼろしの花
A 個性の伸長
●ギコギコ トントン クリエイター
C 家族愛、家庭生活の充実
</v>
      </c>
      <c r="G16" s="80" t="str">
        <f>VLOOKUP(C16,図画工作,5,FALSE)</f>
        <v xml:space="preserve">●ここをつつんだら／つなぐんぐん
C よりよい学校生活、集団生活の充実
</v>
      </c>
      <c r="H16" s="80" t="str">
        <f>VLOOKUP(C16,図画工作,6,FALSE)</f>
        <v xml:space="preserve">●色合いひびき合い
B 相互理解、寛容
●わすれられない気持ち
C 国際理解、国際親善
</v>
      </c>
      <c r="I16" s="80" t="str">
        <f>VLOOKUP(C16,図画工作,7,FALSE)</f>
        <v xml:space="preserve">●おもしろだんボールボックス
A 個性の伸長
●ひみつのすみか
D 自然愛護
</v>
      </c>
      <c r="J16" s="80" t="str">
        <f>VLOOKUP(C16,図画工作,8,FALSE)</f>
        <v xml:space="preserve">●光とかげから生まれる形
D 感動、畏敬の念
</v>
      </c>
      <c r="K16" s="80" t="str">
        <f>VLOOKUP(C16,図画工作,9,FALSE)</f>
        <v xml:space="preserve">●カードでつたえる気持ち
B 感謝
B 親切、思いやり
</v>
      </c>
      <c r="L16" s="80" t="str">
        <f>VLOOKUP(C16,図画工作,10,FALSE)</f>
        <v xml:space="preserve">●まどをのぞいて
D 感動、畏敬の念
●ようこそ！ ゆめのまちへ
B 相互理解、寛容
C よりよい学校生活、集団生活の充実
</v>
      </c>
      <c r="M16" s="80" t="str">
        <f>VLOOKUP(C16,図画工作,11,FALSE)</f>
        <v xml:space="preserve">●ゴー！ ゴー！ ドリームカー
D 感動、畏敬の念
●ポーズのひみつ
A 個性の伸長
B 相互理解、寛容
</v>
      </c>
      <c r="N16" s="81" t="str">
        <f>VLOOKUP(C16,図画工作,12,FALSE)</f>
        <v xml:space="preserve">●ほってすって見つけて
A 希望と勇気、努力と強い意志
</v>
      </c>
      <c r="O16" s="82">
        <f>VLOOKUP(C16,図画工作,13,FALSE)</f>
        <v>0</v>
      </c>
      <c r="P16" s="4"/>
      <c r="Q16" s="4"/>
      <c r="R16" s="4"/>
      <c r="S16" s="4"/>
      <c r="T16" s="4"/>
      <c r="U16" s="4"/>
      <c r="V16" s="4"/>
      <c r="W16" s="4"/>
      <c r="X16" s="4"/>
      <c r="Y16" s="4"/>
      <c r="Z16" s="4"/>
    </row>
    <row r="17" spans="1:26" ht="72" customHeight="1">
      <c r="A17" s="144"/>
      <c r="B17" s="17" t="s">
        <v>60</v>
      </c>
      <c r="C17" s="18" t="s">
        <v>16</v>
      </c>
      <c r="D17" s="79" t="s">
        <v>61</v>
      </c>
      <c r="E17" s="80" t="s">
        <v>62</v>
      </c>
      <c r="F17" s="80" t="s">
        <v>63</v>
      </c>
      <c r="G17" s="80" t="s">
        <v>64</v>
      </c>
      <c r="H17" s="80" t="s">
        <v>65</v>
      </c>
      <c r="I17" s="80" t="s">
        <v>66</v>
      </c>
      <c r="J17" s="80" t="s">
        <v>67</v>
      </c>
      <c r="K17" s="80" t="s">
        <v>68</v>
      </c>
      <c r="L17" s="80" t="s">
        <v>69</v>
      </c>
      <c r="M17" s="80" t="s">
        <v>70</v>
      </c>
      <c r="N17" s="99"/>
      <c r="O17" s="100"/>
      <c r="P17" s="4"/>
      <c r="Q17" s="4"/>
      <c r="R17" s="4"/>
      <c r="S17" s="4"/>
      <c r="T17" s="4"/>
      <c r="U17" s="4"/>
      <c r="V17" s="4"/>
      <c r="W17" s="4"/>
      <c r="X17" s="4"/>
      <c r="Y17" s="4"/>
      <c r="Z17" s="4"/>
    </row>
    <row r="18" spans="1:26" ht="41.25" customHeight="1">
      <c r="A18" s="139"/>
      <c r="B18" s="22" t="s">
        <v>71</v>
      </c>
      <c r="C18" s="23" t="s">
        <v>16</v>
      </c>
      <c r="D18" s="83">
        <f>VLOOKUP(C18,保健,2,FALSE)</f>
        <v>0</v>
      </c>
      <c r="E18" s="84">
        <f>VLOOKUP(C18,保健,3,FALSE)</f>
        <v>0</v>
      </c>
      <c r="F18" s="84" t="str">
        <f>VLOOKUP(C18,保健,4,FALSE)</f>
        <v>●体の発育と健康
 Ａ 節度、節制
 Ａ 個性の伸長</v>
      </c>
      <c r="G18" s="84">
        <f>VLOOKUP(C18,保健,5,FALSE)</f>
        <v>0</v>
      </c>
      <c r="H18" s="84">
        <f>VLOOKUP(C18,保健,6,FALSE)</f>
        <v>0</v>
      </c>
      <c r="I18" s="84">
        <f>VLOOKUP(C18,保健,7,FALSE)</f>
        <v>0</v>
      </c>
      <c r="J18" s="84">
        <f>VLOOKUP(C18,保健,8,FALSE)</f>
        <v>0</v>
      </c>
      <c r="K18" s="84">
        <f>VLOOKUP(C18,保健,9,FALSE)</f>
        <v>0</v>
      </c>
      <c r="L18" s="84">
        <f>VLOOKUP(C18,保健,10,FALSE)</f>
        <v>0</v>
      </c>
      <c r="M18" s="84">
        <f>VLOOKUP(C18,保健,11,FALSE)</f>
        <v>0</v>
      </c>
      <c r="N18" s="85">
        <f>VLOOKUP(C18,保健,12,FALSE)</f>
        <v>0</v>
      </c>
      <c r="O18" s="86">
        <f>VLOOKUP(C18,保健,13,FALSE)</f>
        <v>0</v>
      </c>
      <c r="P18" s="4"/>
      <c r="Q18" s="4"/>
      <c r="R18" s="4"/>
      <c r="S18" s="4"/>
      <c r="T18" s="4"/>
      <c r="U18" s="4"/>
      <c r="V18" s="4"/>
      <c r="W18" s="4"/>
      <c r="X18" s="4"/>
      <c r="Y18" s="4"/>
      <c r="Z18" s="4"/>
    </row>
    <row r="19" spans="1:26" ht="18.75" customHeight="1">
      <c r="A19" s="126" t="s">
        <v>73</v>
      </c>
      <c r="B19" s="127"/>
      <c r="C19" s="128"/>
      <c r="D19" s="91" t="s">
        <v>74</v>
      </c>
      <c r="E19" s="92"/>
      <c r="F19" s="92"/>
      <c r="G19" s="92"/>
      <c r="H19" s="92"/>
      <c r="I19" s="92"/>
      <c r="J19" s="92"/>
      <c r="K19" s="92"/>
      <c r="L19" s="92"/>
      <c r="M19" s="92"/>
      <c r="N19" s="93"/>
      <c r="O19" s="94"/>
      <c r="P19" s="4"/>
      <c r="Q19" s="4"/>
      <c r="R19" s="4"/>
      <c r="S19" s="4"/>
      <c r="T19" s="4"/>
      <c r="U19" s="4"/>
      <c r="V19" s="4"/>
      <c r="W19" s="4"/>
      <c r="X19" s="4"/>
      <c r="Y19" s="4"/>
      <c r="Z19" s="4"/>
    </row>
    <row r="20" spans="1:26" ht="56.25" customHeight="1">
      <c r="A20" s="129" t="s">
        <v>75</v>
      </c>
      <c r="B20" s="130"/>
      <c r="C20" s="131"/>
      <c r="D20" s="101" t="s">
        <v>76</v>
      </c>
      <c r="E20" s="102" t="s">
        <v>77</v>
      </c>
      <c r="F20" s="102" t="s">
        <v>78</v>
      </c>
      <c r="G20" s="102"/>
      <c r="H20" s="102" t="s">
        <v>79</v>
      </c>
      <c r="I20" s="102" t="s">
        <v>80</v>
      </c>
      <c r="J20" s="102" t="s">
        <v>81</v>
      </c>
      <c r="K20" s="102" t="s">
        <v>82</v>
      </c>
      <c r="L20" s="103"/>
      <c r="M20" s="102" t="s">
        <v>83</v>
      </c>
      <c r="N20" s="104"/>
      <c r="O20" s="105"/>
      <c r="P20" s="4"/>
      <c r="Q20" s="4"/>
      <c r="R20" s="4"/>
      <c r="S20" s="4"/>
      <c r="T20" s="4"/>
      <c r="U20" s="4"/>
      <c r="V20" s="4"/>
      <c r="W20" s="4"/>
      <c r="X20" s="4"/>
      <c r="Y20" s="4"/>
      <c r="Z20" s="4"/>
    </row>
    <row r="21" spans="1:26" ht="18" customHeight="1">
      <c r="A21" s="132" t="s">
        <v>84</v>
      </c>
      <c r="B21" s="123"/>
      <c r="C21" s="124"/>
      <c r="D21" s="106" t="s">
        <v>74</v>
      </c>
      <c r="E21" s="107"/>
      <c r="F21" s="107"/>
      <c r="G21" s="107"/>
      <c r="H21" s="107"/>
      <c r="I21" s="107"/>
      <c r="J21" s="107"/>
      <c r="K21" s="107"/>
      <c r="L21" s="107"/>
      <c r="M21" s="107"/>
      <c r="N21" s="108"/>
      <c r="O21" s="109"/>
      <c r="P21" s="4"/>
      <c r="Q21" s="4"/>
      <c r="R21" s="4"/>
      <c r="S21" s="4"/>
      <c r="T21" s="4"/>
      <c r="U21" s="4"/>
      <c r="V21" s="4"/>
      <c r="W21" s="4"/>
      <c r="X21" s="4"/>
      <c r="Y21" s="4"/>
      <c r="Z21" s="4"/>
    </row>
    <row r="22" spans="1:26" ht="9" customHeight="1">
      <c r="A22" s="9"/>
      <c r="B22" s="4"/>
      <c r="C22" s="4"/>
      <c r="D22" s="87"/>
      <c r="E22" s="87"/>
      <c r="F22" s="87"/>
      <c r="G22" s="87"/>
      <c r="H22" s="87"/>
      <c r="I22" s="87"/>
      <c r="J22" s="87"/>
      <c r="K22" s="87"/>
      <c r="L22" s="87"/>
      <c r="M22" s="87"/>
      <c r="N22" s="87"/>
      <c r="O22" s="87"/>
      <c r="P22" s="4"/>
      <c r="Q22" s="4"/>
      <c r="R22" s="4"/>
      <c r="S22" s="4"/>
      <c r="T22" s="4"/>
      <c r="U22" s="4"/>
      <c r="V22" s="4"/>
      <c r="W22" s="4"/>
      <c r="X22" s="4"/>
      <c r="Y22" s="4"/>
      <c r="Z22" s="4"/>
    </row>
    <row r="23" spans="1:26" ht="11.25" hidden="1" customHeight="1">
      <c r="A23" s="9"/>
      <c r="B23" s="4" t="s">
        <v>85</v>
      </c>
      <c r="C23" s="4"/>
      <c r="D23" s="87"/>
      <c r="E23" s="87"/>
      <c r="F23" s="87"/>
      <c r="G23" s="87"/>
      <c r="H23" s="87"/>
      <c r="I23" s="87"/>
      <c r="J23" s="87"/>
      <c r="K23" s="87"/>
      <c r="L23" s="87"/>
      <c r="M23" s="87"/>
      <c r="N23" s="87"/>
      <c r="O23" s="87"/>
      <c r="P23" s="4"/>
      <c r="Q23" s="4"/>
      <c r="R23" s="4"/>
      <c r="S23" s="4"/>
      <c r="T23" s="4"/>
      <c r="U23" s="4"/>
      <c r="V23" s="4"/>
      <c r="W23" s="4"/>
      <c r="X23" s="4"/>
      <c r="Y23" s="4"/>
      <c r="Z23" s="4"/>
    </row>
    <row r="24" spans="1:26" ht="0.75" hidden="1" customHeight="1">
      <c r="A24" s="9"/>
      <c r="B24" s="24" t="s">
        <v>49</v>
      </c>
      <c r="C24" s="25" t="s">
        <v>52</v>
      </c>
      <c r="D24" s="87"/>
      <c r="E24" s="87"/>
      <c r="F24" s="87"/>
      <c r="G24" s="87"/>
      <c r="H24" s="87"/>
      <c r="I24" s="87"/>
      <c r="J24" s="87"/>
      <c r="K24" s="87"/>
      <c r="L24" s="87"/>
      <c r="M24" s="87"/>
      <c r="N24" s="87"/>
      <c r="O24" s="87"/>
      <c r="P24" s="4"/>
      <c r="Q24" s="4"/>
      <c r="R24" s="4"/>
      <c r="S24" s="4"/>
      <c r="T24" s="4"/>
      <c r="U24" s="4"/>
      <c r="V24" s="4"/>
      <c r="W24" s="4"/>
      <c r="X24" s="4"/>
      <c r="Y24" s="4"/>
      <c r="Z24" s="4"/>
    </row>
    <row r="25" spans="1:26" ht="30" hidden="1" customHeight="1">
      <c r="A25" s="9"/>
      <c r="B25" s="26" t="s">
        <v>49</v>
      </c>
      <c r="C25" s="27" t="s">
        <v>86</v>
      </c>
      <c r="D25" s="87"/>
      <c r="E25" s="87"/>
      <c r="F25" s="87"/>
      <c r="G25" s="87"/>
      <c r="H25" s="87"/>
      <c r="I25" s="87"/>
      <c r="J25" s="87"/>
      <c r="K25" s="87"/>
      <c r="L25" s="87"/>
      <c r="M25" s="87"/>
      <c r="N25" s="87"/>
      <c r="O25" s="87"/>
      <c r="P25" s="4"/>
      <c r="Q25" s="4"/>
      <c r="R25" s="4"/>
      <c r="S25" s="4"/>
      <c r="T25" s="4"/>
      <c r="U25" s="4"/>
      <c r="V25" s="4"/>
      <c r="W25" s="4"/>
      <c r="X25" s="4"/>
      <c r="Y25" s="4"/>
      <c r="Z25" s="4"/>
    </row>
    <row r="26" spans="1:26" ht="30" hidden="1" customHeight="1">
      <c r="A26" s="9"/>
      <c r="B26" s="26" t="s">
        <v>49</v>
      </c>
      <c r="C26" s="27" t="s">
        <v>50</v>
      </c>
      <c r="D26" s="4"/>
      <c r="E26" s="4"/>
      <c r="F26" s="4"/>
      <c r="G26" s="4"/>
      <c r="H26" s="4"/>
      <c r="I26" s="4"/>
      <c r="J26" s="4"/>
      <c r="K26" s="4"/>
      <c r="L26" s="4"/>
      <c r="M26" s="4"/>
      <c r="N26" s="4"/>
      <c r="O26" s="4"/>
      <c r="P26" s="4"/>
      <c r="Q26" s="4"/>
      <c r="R26" s="4"/>
      <c r="S26" s="4"/>
      <c r="T26" s="4"/>
      <c r="U26" s="4"/>
      <c r="V26" s="4"/>
      <c r="W26" s="4"/>
      <c r="X26" s="4"/>
      <c r="Y26" s="4"/>
      <c r="Z26" s="4"/>
    </row>
    <row r="27" spans="1:26" ht="44.25" hidden="1" customHeight="1">
      <c r="A27" s="9"/>
      <c r="B27" s="26" t="s">
        <v>51</v>
      </c>
      <c r="C27" s="27" t="s">
        <v>52</v>
      </c>
      <c r="D27" s="4"/>
      <c r="E27" s="4"/>
      <c r="F27" s="4"/>
      <c r="G27" s="4"/>
      <c r="H27" s="4"/>
      <c r="I27" s="4"/>
      <c r="J27" s="4"/>
      <c r="K27" s="4"/>
      <c r="L27" s="4"/>
      <c r="M27" s="4"/>
      <c r="N27" s="4"/>
      <c r="O27" s="4"/>
      <c r="P27" s="4"/>
      <c r="Q27" s="4"/>
      <c r="R27" s="4"/>
      <c r="S27" s="4"/>
      <c r="T27" s="4"/>
      <c r="U27" s="4"/>
      <c r="V27" s="4"/>
      <c r="W27" s="4"/>
      <c r="X27" s="4"/>
      <c r="Y27" s="4"/>
      <c r="Z27" s="4"/>
    </row>
    <row r="28" spans="1:26" ht="39" hidden="1" customHeight="1">
      <c r="A28" s="9"/>
      <c r="B28" s="26" t="s">
        <v>51</v>
      </c>
      <c r="C28" s="27" t="s">
        <v>86</v>
      </c>
      <c r="D28" s="4"/>
      <c r="E28" s="4"/>
      <c r="F28" s="4"/>
      <c r="G28" s="4"/>
      <c r="H28" s="4"/>
      <c r="I28" s="4"/>
      <c r="J28" s="4"/>
      <c r="K28" s="4"/>
      <c r="L28" s="4"/>
      <c r="M28" s="4"/>
      <c r="N28" s="4"/>
      <c r="O28" s="4"/>
      <c r="P28" s="4"/>
      <c r="Q28" s="4"/>
      <c r="R28" s="4"/>
      <c r="S28" s="4"/>
      <c r="T28" s="4"/>
      <c r="U28" s="4"/>
      <c r="V28" s="4"/>
      <c r="W28" s="4"/>
      <c r="X28" s="4"/>
      <c r="Y28" s="4"/>
      <c r="Z28" s="4"/>
    </row>
    <row r="29" spans="1:26" ht="37.5" hidden="1" customHeight="1">
      <c r="A29" s="9"/>
      <c r="B29" s="26" t="s">
        <v>51</v>
      </c>
      <c r="C29" s="27" t="s">
        <v>59</v>
      </c>
      <c r="D29" s="4"/>
      <c r="E29" s="4"/>
      <c r="F29" s="4"/>
      <c r="G29" s="4"/>
      <c r="H29" s="4"/>
      <c r="I29" s="4"/>
      <c r="J29" s="4"/>
      <c r="K29" s="4"/>
      <c r="L29" s="4"/>
      <c r="M29" s="4"/>
      <c r="N29" s="4"/>
      <c r="O29" s="4"/>
      <c r="P29" s="4"/>
      <c r="Q29" s="4"/>
      <c r="R29" s="4"/>
      <c r="S29" s="4"/>
      <c r="T29" s="4"/>
      <c r="U29" s="4"/>
      <c r="V29" s="4"/>
      <c r="W29" s="4"/>
      <c r="X29" s="4"/>
      <c r="Y29" s="4"/>
      <c r="Z29" s="4"/>
    </row>
    <row r="30" spans="1:26" ht="28.5" hidden="1" customHeight="1">
      <c r="A30" s="9"/>
      <c r="B30" s="26" t="s">
        <v>53</v>
      </c>
      <c r="C30" s="27" t="s">
        <v>52</v>
      </c>
      <c r="D30" s="4"/>
      <c r="E30" s="4"/>
      <c r="F30" s="4"/>
      <c r="G30" s="4"/>
      <c r="H30" s="4"/>
      <c r="I30" s="4"/>
      <c r="J30" s="4"/>
      <c r="K30" s="4"/>
      <c r="L30" s="4"/>
      <c r="M30" s="4"/>
      <c r="N30" s="4"/>
      <c r="O30" s="4"/>
      <c r="P30" s="4"/>
      <c r="Q30" s="4"/>
      <c r="R30" s="4"/>
      <c r="S30" s="4"/>
      <c r="T30" s="4"/>
      <c r="U30" s="4"/>
      <c r="V30" s="4"/>
      <c r="W30" s="4"/>
      <c r="X30" s="4"/>
      <c r="Y30" s="4"/>
      <c r="Z30" s="4"/>
    </row>
    <row r="31" spans="1:26" ht="6" hidden="1" customHeight="1">
      <c r="A31" s="9"/>
      <c r="B31" s="26" t="s">
        <v>53</v>
      </c>
      <c r="C31" s="27" t="s">
        <v>55</v>
      </c>
      <c r="D31" s="4"/>
      <c r="E31" s="4"/>
      <c r="F31" s="4"/>
      <c r="G31" s="4"/>
      <c r="H31" s="4"/>
      <c r="I31" s="4"/>
      <c r="J31" s="4"/>
      <c r="K31" s="4"/>
      <c r="L31" s="4"/>
      <c r="M31" s="4"/>
      <c r="N31" s="4"/>
      <c r="O31" s="4"/>
      <c r="P31" s="4"/>
      <c r="Q31" s="4"/>
      <c r="R31" s="4"/>
      <c r="S31" s="4"/>
      <c r="T31" s="4"/>
      <c r="U31" s="4"/>
      <c r="V31" s="4"/>
      <c r="W31" s="4"/>
      <c r="X31" s="4"/>
      <c r="Y31" s="4"/>
      <c r="Z31" s="4"/>
    </row>
    <row r="32" spans="1:26" ht="42" hidden="1" customHeight="1">
      <c r="A32" s="9"/>
      <c r="B32" s="26" t="s">
        <v>53</v>
      </c>
      <c r="C32" s="27" t="s">
        <v>87</v>
      </c>
      <c r="D32" s="4"/>
      <c r="E32" s="4"/>
      <c r="F32" s="4"/>
      <c r="G32" s="4"/>
      <c r="H32" s="4"/>
      <c r="I32" s="4"/>
      <c r="J32" s="4"/>
      <c r="K32" s="4"/>
      <c r="L32" s="4"/>
      <c r="M32" s="4"/>
      <c r="N32" s="4"/>
      <c r="O32" s="4"/>
      <c r="P32" s="4"/>
      <c r="Q32" s="4"/>
      <c r="R32" s="4"/>
      <c r="S32" s="4"/>
      <c r="T32" s="4"/>
      <c r="U32" s="4"/>
      <c r="V32" s="4"/>
      <c r="W32" s="4"/>
      <c r="X32" s="4"/>
      <c r="Y32" s="4"/>
      <c r="Z32" s="4"/>
    </row>
    <row r="33" spans="1:26" ht="33" hidden="1" customHeight="1">
      <c r="A33" s="9"/>
      <c r="B33" s="26" t="s">
        <v>53</v>
      </c>
      <c r="C33" s="27" t="s">
        <v>86</v>
      </c>
      <c r="D33" s="4"/>
      <c r="E33" s="4"/>
      <c r="F33" s="4"/>
      <c r="G33" s="4"/>
      <c r="H33" s="4"/>
      <c r="I33" s="4"/>
      <c r="J33" s="4"/>
      <c r="K33" s="4"/>
      <c r="L33" s="4"/>
      <c r="M33" s="4"/>
      <c r="N33" s="4"/>
      <c r="O33" s="4"/>
      <c r="P33" s="4"/>
      <c r="Q33" s="4"/>
      <c r="R33" s="4"/>
      <c r="S33" s="4"/>
      <c r="T33" s="4"/>
      <c r="U33" s="4"/>
      <c r="V33" s="4"/>
      <c r="W33" s="4"/>
      <c r="X33" s="4"/>
      <c r="Y33" s="4"/>
      <c r="Z33" s="4"/>
    </row>
    <row r="34" spans="1:26" ht="30" hidden="1" customHeight="1">
      <c r="A34" s="9"/>
      <c r="B34" s="26" t="s">
        <v>53</v>
      </c>
      <c r="C34" s="27" t="s">
        <v>88</v>
      </c>
      <c r="D34" s="4"/>
      <c r="E34" s="4"/>
      <c r="F34" s="4"/>
      <c r="G34" s="4"/>
      <c r="H34" s="4"/>
      <c r="I34" s="4"/>
      <c r="J34" s="4"/>
      <c r="K34" s="4"/>
      <c r="L34" s="4"/>
      <c r="M34" s="4"/>
      <c r="N34" s="4"/>
      <c r="O34" s="4"/>
      <c r="P34" s="4"/>
      <c r="Q34" s="4"/>
      <c r="R34" s="4"/>
      <c r="S34" s="4"/>
      <c r="T34" s="4"/>
      <c r="U34" s="4"/>
      <c r="V34" s="4"/>
      <c r="W34" s="4"/>
      <c r="X34" s="4"/>
      <c r="Y34" s="4"/>
      <c r="Z34" s="4"/>
    </row>
    <row r="35" spans="1:26" ht="29.25" hidden="1" customHeight="1">
      <c r="A35" s="9"/>
      <c r="B35" s="26" t="s">
        <v>53</v>
      </c>
      <c r="C35" s="27" t="s">
        <v>59</v>
      </c>
      <c r="D35" s="4"/>
      <c r="E35" s="4"/>
      <c r="F35" s="4"/>
      <c r="G35" s="4"/>
      <c r="H35" s="4"/>
      <c r="I35" s="4"/>
      <c r="J35" s="4"/>
      <c r="K35" s="4"/>
      <c r="L35" s="4"/>
      <c r="M35" s="4"/>
      <c r="N35" s="4"/>
      <c r="O35" s="4"/>
      <c r="P35" s="4"/>
      <c r="Q35" s="4"/>
      <c r="R35" s="4"/>
      <c r="S35" s="4"/>
      <c r="T35" s="4"/>
      <c r="U35" s="4"/>
      <c r="V35" s="4"/>
      <c r="W35" s="4"/>
      <c r="X35" s="4"/>
      <c r="Y35" s="4"/>
      <c r="Z35" s="4"/>
    </row>
    <row r="36" spans="1:26" ht="35.25" hidden="1" customHeight="1">
      <c r="A36" s="9"/>
      <c r="B36" s="26" t="s">
        <v>54</v>
      </c>
      <c r="C36" s="27" t="s">
        <v>52</v>
      </c>
      <c r="D36" s="4"/>
      <c r="E36" s="4"/>
      <c r="F36" s="4"/>
      <c r="G36" s="4"/>
      <c r="H36" s="4"/>
      <c r="I36" s="4"/>
      <c r="J36" s="4"/>
      <c r="K36" s="4"/>
      <c r="L36" s="4"/>
      <c r="M36" s="4"/>
      <c r="N36" s="4"/>
      <c r="O36" s="4"/>
      <c r="P36" s="4"/>
      <c r="Q36" s="4"/>
      <c r="R36" s="4"/>
      <c r="S36" s="4"/>
      <c r="T36" s="4"/>
      <c r="U36" s="4"/>
      <c r="V36" s="4"/>
      <c r="W36" s="4"/>
      <c r="X36" s="4"/>
      <c r="Y36" s="4"/>
      <c r="Z36" s="4"/>
    </row>
    <row r="37" spans="1:26" ht="18" hidden="1" customHeight="1">
      <c r="A37" s="9"/>
      <c r="B37" s="26" t="s">
        <v>54</v>
      </c>
      <c r="C37" s="27" t="s">
        <v>55</v>
      </c>
      <c r="D37" s="4"/>
      <c r="E37" s="4"/>
      <c r="F37" s="4"/>
      <c r="G37" s="4"/>
      <c r="H37" s="4"/>
      <c r="I37" s="4"/>
      <c r="J37" s="4"/>
      <c r="K37" s="4"/>
      <c r="L37" s="4"/>
      <c r="M37" s="4"/>
      <c r="N37" s="4"/>
      <c r="O37" s="4"/>
      <c r="P37" s="4"/>
      <c r="Q37" s="4"/>
      <c r="R37" s="4"/>
      <c r="S37" s="4"/>
      <c r="T37" s="4"/>
      <c r="U37" s="4"/>
      <c r="V37" s="4"/>
      <c r="W37" s="4"/>
      <c r="X37" s="4"/>
      <c r="Y37" s="4"/>
      <c r="Z37" s="4"/>
    </row>
    <row r="38" spans="1:26" ht="20.25" hidden="1" customHeight="1">
      <c r="A38" s="9"/>
      <c r="B38" s="26" t="s">
        <v>54</v>
      </c>
      <c r="C38" s="27" t="s">
        <v>87</v>
      </c>
      <c r="D38" s="4"/>
      <c r="E38" s="4"/>
      <c r="F38" s="4"/>
      <c r="G38" s="4"/>
      <c r="H38" s="4"/>
      <c r="I38" s="4"/>
      <c r="J38" s="4"/>
      <c r="K38" s="4"/>
      <c r="L38" s="4"/>
      <c r="M38" s="4"/>
      <c r="N38" s="4"/>
      <c r="O38" s="4"/>
      <c r="P38" s="4"/>
      <c r="Q38" s="4"/>
      <c r="R38" s="4"/>
      <c r="S38" s="4"/>
      <c r="T38" s="4"/>
      <c r="U38" s="4"/>
      <c r="V38" s="4"/>
      <c r="W38" s="4"/>
      <c r="X38" s="4"/>
      <c r="Y38" s="4"/>
      <c r="Z38" s="4"/>
    </row>
    <row r="39" spans="1:26" ht="24" hidden="1" customHeight="1">
      <c r="A39" s="9"/>
      <c r="B39" s="26" t="s">
        <v>54</v>
      </c>
      <c r="C39" s="27" t="s">
        <v>86</v>
      </c>
      <c r="D39" s="4"/>
      <c r="E39" s="4"/>
      <c r="F39" s="4"/>
      <c r="G39" s="4"/>
      <c r="H39" s="4"/>
      <c r="I39" s="4"/>
      <c r="J39" s="4"/>
      <c r="K39" s="4"/>
      <c r="L39" s="4"/>
      <c r="M39" s="4"/>
      <c r="N39" s="4"/>
      <c r="O39" s="4"/>
      <c r="P39" s="4"/>
      <c r="Q39" s="4"/>
      <c r="R39" s="4"/>
      <c r="S39" s="4"/>
      <c r="T39" s="4"/>
      <c r="U39" s="4"/>
      <c r="V39" s="4"/>
      <c r="W39" s="4"/>
      <c r="X39" s="4"/>
      <c r="Y39" s="4"/>
      <c r="Z39" s="4"/>
    </row>
    <row r="40" spans="1:26" ht="19.5" hidden="1" customHeight="1">
      <c r="A40" s="9"/>
      <c r="B40" s="26" t="s">
        <v>54</v>
      </c>
      <c r="C40" s="27" t="s">
        <v>88</v>
      </c>
      <c r="D40" s="4"/>
      <c r="E40" s="4"/>
      <c r="F40" s="4"/>
      <c r="G40" s="4"/>
      <c r="H40" s="4"/>
      <c r="I40" s="4"/>
      <c r="J40" s="4"/>
      <c r="K40" s="4"/>
      <c r="L40" s="4"/>
      <c r="M40" s="4"/>
      <c r="N40" s="4"/>
      <c r="O40" s="4"/>
      <c r="P40" s="4"/>
      <c r="Q40" s="4"/>
      <c r="R40" s="4"/>
      <c r="S40" s="4"/>
      <c r="T40" s="4"/>
      <c r="U40" s="4"/>
      <c r="V40" s="4"/>
      <c r="W40" s="4"/>
      <c r="X40" s="4"/>
      <c r="Y40" s="4"/>
      <c r="Z40" s="4"/>
    </row>
    <row r="41" spans="1:26" ht="34.5" hidden="1" customHeight="1">
      <c r="A41" s="9"/>
      <c r="B41" s="26" t="s">
        <v>56</v>
      </c>
      <c r="C41" s="27" t="s">
        <v>86</v>
      </c>
      <c r="D41" s="4"/>
      <c r="E41" s="4"/>
      <c r="F41" s="4"/>
      <c r="G41" s="4"/>
      <c r="H41" s="4"/>
      <c r="I41" s="4"/>
      <c r="J41" s="4"/>
      <c r="K41" s="4"/>
      <c r="L41" s="4"/>
      <c r="M41" s="4"/>
      <c r="N41" s="4"/>
      <c r="O41" s="4"/>
      <c r="P41" s="4"/>
      <c r="Q41" s="4"/>
      <c r="R41" s="4"/>
      <c r="S41" s="4"/>
      <c r="T41" s="4"/>
      <c r="U41" s="4"/>
      <c r="V41" s="4"/>
      <c r="W41" s="4"/>
      <c r="X41" s="4"/>
      <c r="Y41" s="4"/>
      <c r="Z41" s="4"/>
    </row>
    <row r="42" spans="1:26" ht="12" hidden="1" customHeight="1">
      <c r="A42" s="9"/>
      <c r="B42" s="26" t="s">
        <v>56</v>
      </c>
      <c r="C42" s="27" t="s">
        <v>57</v>
      </c>
      <c r="D42" s="4"/>
      <c r="E42" s="4"/>
      <c r="F42" s="4"/>
      <c r="G42" s="4"/>
      <c r="H42" s="4"/>
      <c r="I42" s="4"/>
      <c r="J42" s="4"/>
      <c r="K42" s="4"/>
      <c r="L42" s="4"/>
      <c r="M42" s="4"/>
      <c r="N42" s="4"/>
      <c r="O42" s="4"/>
      <c r="P42" s="4"/>
      <c r="Q42" s="4"/>
      <c r="R42" s="4"/>
      <c r="S42" s="4"/>
      <c r="T42" s="4"/>
      <c r="U42" s="4"/>
      <c r="V42" s="4"/>
      <c r="W42" s="4"/>
      <c r="X42" s="4"/>
      <c r="Y42" s="4"/>
      <c r="Z42" s="4"/>
    </row>
    <row r="43" spans="1:26" ht="22.5" hidden="1" customHeight="1">
      <c r="A43" s="9"/>
      <c r="B43" s="26" t="s">
        <v>58</v>
      </c>
      <c r="C43" s="27" t="s">
        <v>89</v>
      </c>
      <c r="D43" s="4"/>
      <c r="E43" s="4"/>
      <c r="F43" s="4"/>
      <c r="G43" s="4"/>
      <c r="H43" s="4"/>
      <c r="I43" s="4"/>
      <c r="J43" s="4"/>
      <c r="K43" s="4"/>
      <c r="L43" s="4"/>
      <c r="M43" s="4"/>
      <c r="N43" s="4"/>
      <c r="O43" s="4"/>
      <c r="P43" s="4"/>
      <c r="Q43" s="4"/>
      <c r="R43" s="4"/>
      <c r="S43" s="4"/>
      <c r="T43" s="4"/>
      <c r="U43" s="4"/>
      <c r="V43" s="4"/>
      <c r="W43" s="4"/>
      <c r="X43" s="4"/>
      <c r="Y43" s="4"/>
      <c r="Z43" s="4"/>
    </row>
    <row r="44" spans="1:26" ht="27" hidden="1" customHeight="1">
      <c r="A44" s="9"/>
      <c r="B44" s="26" t="s">
        <v>58</v>
      </c>
      <c r="C44" s="27" t="s">
        <v>59</v>
      </c>
      <c r="D44" s="4"/>
      <c r="E44" s="4"/>
      <c r="F44" s="4"/>
      <c r="G44" s="4"/>
      <c r="H44" s="4"/>
      <c r="I44" s="4"/>
      <c r="J44" s="4"/>
      <c r="K44" s="4"/>
      <c r="L44" s="4"/>
      <c r="M44" s="4"/>
      <c r="N44" s="4"/>
      <c r="O44" s="4"/>
      <c r="P44" s="4"/>
      <c r="Q44" s="4"/>
      <c r="R44" s="4"/>
      <c r="S44" s="4"/>
      <c r="T44" s="4"/>
      <c r="U44" s="4"/>
      <c r="V44" s="4"/>
      <c r="W44" s="4"/>
      <c r="X44" s="4"/>
      <c r="Y44" s="4"/>
      <c r="Z44" s="4"/>
    </row>
    <row r="45" spans="1:26" ht="33" hidden="1" customHeight="1">
      <c r="A45" s="9"/>
      <c r="B45" s="28" t="s">
        <v>71</v>
      </c>
      <c r="C45" s="29" t="s">
        <v>52</v>
      </c>
      <c r="D45" s="4"/>
      <c r="E45" s="4"/>
      <c r="F45" s="4"/>
      <c r="G45" s="4"/>
      <c r="H45" s="4"/>
      <c r="I45" s="4"/>
      <c r="J45" s="4"/>
      <c r="K45" s="4"/>
      <c r="L45" s="4"/>
      <c r="M45" s="4"/>
      <c r="N45" s="4"/>
      <c r="O45" s="4"/>
      <c r="P45" s="4"/>
      <c r="Q45" s="4"/>
      <c r="R45" s="4"/>
      <c r="S45" s="4"/>
      <c r="T45" s="4"/>
      <c r="U45" s="4"/>
      <c r="V45" s="4"/>
      <c r="W45" s="4"/>
      <c r="X45" s="4"/>
      <c r="Y45" s="4"/>
      <c r="Z45" s="4"/>
    </row>
    <row r="46" spans="1:26" ht="12" hidden="1" customHeight="1">
      <c r="A46" s="9"/>
      <c r="B46" s="28" t="s">
        <v>71</v>
      </c>
      <c r="C46" s="29" t="s">
        <v>55</v>
      </c>
      <c r="D46" s="4"/>
      <c r="E46" s="4"/>
      <c r="F46" s="4"/>
      <c r="G46" s="4"/>
      <c r="H46" s="4"/>
      <c r="I46" s="4"/>
      <c r="J46" s="4"/>
      <c r="K46" s="4"/>
      <c r="L46" s="4"/>
      <c r="M46" s="4"/>
      <c r="N46" s="4"/>
      <c r="O46" s="4"/>
      <c r="P46" s="4"/>
      <c r="Q46" s="4"/>
      <c r="R46" s="4"/>
      <c r="S46" s="4"/>
      <c r="T46" s="4"/>
      <c r="U46" s="4"/>
      <c r="V46" s="4"/>
      <c r="W46" s="4"/>
      <c r="X46" s="4"/>
      <c r="Y46" s="4"/>
      <c r="Z46" s="4"/>
    </row>
    <row r="47" spans="1:26" ht="55.5" hidden="1" customHeight="1">
      <c r="A47" s="9"/>
      <c r="B47" s="28" t="s">
        <v>71</v>
      </c>
      <c r="C47" s="29" t="s">
        <v>16</v>
      </c>
      <c r="D47" s="4"/>
      <c r="E47" s="4"/>
      <c r="F47" s="4"/>
      <c r="G47" s="4"/>
      <c r="H47" s="4"/>
      <c r="I47" s="4"/>
      <c r="J47" s="4"/>
      <c r="K47" s="4"/>
      <c r="L47" s="4"/>
      <c r="M47" s="4"/>
      <c r="N47" s="4"/>
      <c r="O47" s="4"/>
      <c r="P47" s="4"/>
      <c r="Q47" s="4"/>
      <c r="R47" s="4"/>
      <c r="S47" s="4"/>
      <c r="T47" s="4"/>
      <c r="U47" s="4"/>
      <c r="V47" s="4"/>
      <c r="W47" s="4"/>
      <c r="X47" s="4"/>
      <c r="Y47" s="4"/>
      <c r="Z47" s="4"/>
    </row>
    <row r="48" spans="1:26" ht="33.75" hidden="1" customHeight="1">
      <c r="A48" s="9"/>
      <c r="B48" s="30" t="s">
        <v>71</v>
      </c>
      <c r="C48" s="31" t="s">
        <v>90</v>
      </c>
      <c r="D48" s="4"/>
      <c r="E48" s="4"/>
      <c r="F48" s="4"/>
      <c r="G48" s="4"/>
      <c r="H48" s="4"/>
      <c r="I48" s="4"/>
      <c r="J48" s="4"/>
      <c r="K48" s="4"/>
      <c r="L48" s="4"/>
      <c r="M48" s="4"/>
      <c r="N48" s="4"/>
      <c r="O48" s="4"/>
      <c r="P48" s="4"/>
      <c r="Q48" s="4"/>
      <c r="R48" s="4"/>
      <c r="S48" s="4"/>
      <c r="T48" s="4"/>
      <c r="U48" s="4"/>
      <c r="V48" s="4"/>
      <c r="W48" s="4"/>
      <c r="X48" s="4"/>
      <c r="Y48" s="4"/>
      <c r="Z48" s="4"/>
    </row>
    <row r="49" spans="1:26" ht="33.75" hidden="1" customHeight="1">
      <c r="A49" s="9"/>
      <c r="B49" s="32" t="s">
        <v>71</v>
      </c>
      <c r="C49" s="33" t="s">
        <v>72</v>
      </c>
      <c r="D49" s="4"/>
      <c r="E49" s="4"/>
      <c r="F49" s="4"/>
      <c r="G49" s="4"/>
      <c r="H49" s="4"/>
      <c r="I49" s="4"/>
      <c r="J49" s="4"/>
      <c r="K49" s="4"/>
      <c r="L49" s="4"/>
      <c r="M49" s="4"/>
      <c r="N49" s="4"/>
      <c r="O49" s="4"/>
      <c r="P49" s="4"/>
      <c r="Q49" s="4"/>
      <c r="R49" s="4"/>
      <c r="S49" s="4"/>
      <c r="T49" s="4"/>
      <c r="U49" s="4"/>
      <c r="V49" s="4"/>
      <c r="W49" s="4"/>
      <c r="X49" s="4"/>
      <c r="Y49" s="4"/>
      <c r="Z49" s="4"/>
    </row>
    <row r="50" spans="1:26" ht="11.25" customHeight="1">
      <c r="A50" s="9"/>
      <c r="B50" s="4"/>
      <c r="C50" s="4"/>
      <c r="D50" s="4"/>
      <c r="E50" s="4"/>
      <c r="F50" s="4"/>
      <c r="G50" s="4"/>
      <c r="H50" s="4"/>
      <c r="I50" s="4"/>
      <c r="J50" s="4"/>
      <c r="K50" s="4"/>
      <c r="L50" s="4"/>
      <c r="M50" s="4"/>
      <c r="N50" s="4"/>
      <c r="O50" s="4"/>
      <c r="P50" s="4"/>
      <c r="Q50" s="4"/>
      <c r="R50" s="4"/>
      <c r="S50" s="4"/>
      <c r="T50" s="4"/>
      <c r="U50" s="4"/>
      <c r="V50" s="4"/>
      <c r="W50" s="4"/>
      <c r="X50" s="4"/>
      <c r="Y50" s="4"/>
      <c r="Z50" s="4"/>
    </row>
    <row r="51" spans="1:26" ht="11.25" customHeight="1">
      <c r="A51" s="9"/>
      <c r="B51" s="4"/>
      <c r="C51" s="4"/>
      <c r="D51" s="4"/>
      <c r="E51" s="4"/>
      <c r="F51" s="4"/>
      <c r="G51" s="4"/>
      <c r="H51" s="4"/>
      <c r="I51" s="4"/>
      <c r="J51" s="4"/>
      <c r="K51" s="4"/>
      <c r="L51" s="4"/>
      <c r="M51" s="4"/>
      <c r="N51" s="4"/>
      <c r="O51" s="4"/>
      <c r="P51" s="4"/>
      <c r="Q51" s="4"/>
      <c r="R51" s="4"/>
      <c r="S51" s="4"/>
      <c r="T51" s="4"/>
      <c r="U51" s="4"/>
      <c r="V51" s="4"/>
      <c r="W51" s="4"/>
      <c r="X51" s="4"/>
      <c r="Y51" s="4"/>
      <c r="Z51" s="4"/>
    </row>
    <row r="52" spans="1:26" ht="11.25" customHeight="1">
      <c r="A52" s="9"/>
      <c r="B52" s="4"/>
      <c r="C52" s="4"/>
      <c r="D52" s="4"/>
      <c r="E52" s="4"/>
      <c r="F52" s="4"/>
      <c r="G52" s="4"/>
      <c r="H52" s="4"/>
      <c r="I52" s="4"/>
      <c r="J52" s="4"/>
      <c r="K52" s="4"/>
      <c r="L52" s="4"/>
      <c r="M52" s="4"/>
      <c r="N52" s="4"/>
      <c r="O52" s="4"/>
      <c r="P52" s="4"/>
      <c r="Q52" s="4"/>
      <c r="R52" s="4"/>
      <c r="S52" s="4"/>
      <c r="T52" s="4"/>
      <c r="U52" s="4"/>
      <c r="V52" s="4"/>
      <c r="W52" s="4"/>
      <c r="X52" s="4"/>
      <c r="Y52" s="4"/>
      <c r="Z52" s="4"/>
    </row>
    <row r="53" spans="1:26" ht="11.25" customHeight="1">
      <c r="A53" s="9"/>
      <c r="B53" s="4"/>
      <c r="C53" s="4"/>
      <c r="D53" s="4"/>
      <c r="E53" s="4"/>
      <c r="F53" s="4"/>
      <c r="G53" s="4"/>
      <c r="H53" s="4"/>
      <c r="I53" s="4"/>
      <c r="J53" s="4"/>
      <c r="K53" s="4"/>
      <c r="L53" s="4"/>
      <c r="M53" s="4"/>
      <c r="N53" s="4"/>
      <c r="O53" s="4"/>
      <c r="P53" s="4"/>
      <c r="Q53" s="4"/>
      <c r="R53" s="4"/>
      <c r="S53" s="4"/>
      <c r="T53" s="4"/>
      <c r="U53" s="4"/>
      <c r="V53" s="4"/>
      <c r="W53" s="4"/>
      <c r="X53" s="4"/>
      <c r="Y53" s="4"/>
      <c r="Z53" s="4"/>
    </row>
    <row r="54" spans="1:26" ht="11.25" customHeight="1">
      <c r="A54" s="9"/>
      <c r="B54" s="4"/>
      <c r="C54" s="4"/>
      <c r="D54" s="4"/>
      <c r="E54" s="4"/>
      <c r="F54" s="4"/>
      <c r="G54" s="4"/>
      <c r="H54" s="4"/>
      <c r="I54" s="4"/>
      <c r="J54" s="4"/>
      <c r="K54" s="4"/>
      <c r="L54" s="4"/>
      <c r="M54" s="4"/>
      <c r="N54" s="4"/>
      <c r="O54" s="4"/>
      <c r="P54" s="4"/>
      <c r="Q54" s="4"/>
      <c r="R54" s="4"/>
      <c r="S54" s="4"/>
      <c r="T54" s="4"/>
      <c r="U54" s="4"/>
      <c r="V54" s="4"/>
      <c r="W54" s="4"/>
      <c r="X54" s="4"/>
      <c r="Y54" s="4"/>
      <c r="Z54" s="4"/>
    </row>
    <row r="55" spans="1:26" ht="11.25" customHeight="1">
      <c r="A55" s="9"/>
      <c r="B55" s="4"/>
      <c r="C55" s="4"/>
      <c r="D55" s="4"/>
      <c r="E55" s="4"/>
      <c r="F55" s="4"/>
      <c r="G55" s="4"/>
      <c r="H55" s="4"/>
      <c r="I55" s="4"/>
      <c r="J55" s="4"/>
      <c r="K55" s="4"/>
      <c r="L55" s="4"/>
      <c r="M55" s="4"/>
      <c r="N55" s="4"/>
      <c r="O55" s="4"/>
      <c r="P55" s="4"/>
      <c r="Q55" s="4"/>
      <c r="R55" s="4"/>
      <c r="S55" s="4"/>
      <c r="T55" s="4"/>
      <c r="U55" s="4"/>
      <c r="V55" s="4"/>
      <c r="W55" s="4"/>
      <c r="X55" s="4"/>
      <c r="Y55" s="4"/>
      <c r="Z55" s="4"/>
    </row>
    <row r="56" spans="1:26" ht="11.25" customHeight="1">
      <c r="A56" s="9"/>
      <c r="B56" s="4"/>
      <c r="C56" s="4"/>
      <c r="D56" s="4"/>
      <c r="E56" s="4"/>
      <c r="F56" s="4"/>
      <c r="G56" s="4"/>
      <c r="H56" s="4"/>
      <c r="I56" s="4"/>
      <c r="J56" s="4"/>
      <c r="K56" s="4"/>
      <c r="L56" s="4"/>
      <c r="M56" s="4"/>
      <c r="N56" s="4"/>
      <c r="O56" s="4"/>
      <c r="P56" s="4"/>
      <c r="Q56" s="4"/>
      <c r="R56" s="4"/>
      <c r="S56" s="4"/>
      <c r="T56" s="4"/>
      <c r="U56" s="4"/>
      <c r="V56" s="4"/>
      <c r="W56" s="4"/>
      <c r="X56" s="4"/>
      <c r="Y56" s="4"/>
      <c r="Z56" s="4"/>
    </row>
    <row r="57" spans="1:26" ht="11.25" customHeight="1">
      <c r="A57" s="9"/>
      <c r="B57" s="4"/>
      <c r="C57" s="4"/>
      <c r="D57" s="4"/>
      <c r="E57" s="4"/>
      <c r="F57" s="4"/>
      <c r="G57" s="4"/>
      <c r="H57" s="4"/>
      <c r="I57" s="4"/>
      <c r="J57" s="4"/>
      <c r="K57" s="4"/>
      <c r="L57" s="4"/>
      <c r="M57" s="4"/>
      <c r="N57" s="4"/>
      <c r="O57" s="4"/>
      <c r="P57" s="4"/>
      <c r="Q57" s="4"/>
      <c r="R57" s="4"/>
      <c r="S57" s="4"/>
      <c r="T57" s="4"/>
      <c r="U57" s="4"/>
      <c r="V57" s="4"/>
      <c r="W57" s="4"/>
      <c r="X57" s="4"/>
      <c r="Y57" s="4"/>
      <c r="Z57" s="4"/>
    </row>
    <row r="58" spans="1:26" ht="11.25" customHeight="1">
      <c r="A58" s="9"/>
      <c r="B58" s="4"/>
      <c r="C58" s="4"/>
      <c r="D58" s="4"/>
      <c r="E58" s="4"/>
      <c r="F58" s="4"/>
      <c r="G58" s="4"/>
      <c r="H58" s="4"/>
      <c r="I58" s="4"/>
      <c r="J58" s="4"/>
      <c r="K58" s="4"/>
      <c r="L58" s="4"/>
      <c r="M58" s="4"/>
      <c r="N58" s="4"/>
      <c r="O58" s="4"/>
      <c r="P58" s="4"/>
      <c r="Q58" s="4"/>
      <c r="R58" s="4"/>
      <c r="S58" s="4"/>
      <c r="T58" s="4"/>
      <c r="U58" s="4"/>
      <c r="V58" s="4"/>
      <c r="W58" s="4"/>
      <c r="X58" s="4"/>
      <c r="Y58" s="4"/>
      <c r="Z58" s="4"/>
    </row>
    <row r="59" spans="1:26" ht="11.25" customHeight="1">
      <c r="A59" s="9"/>
      <c r="B59" s="4"/>
      <c r="C59" s="4"/>
      <c r="D59" s="4"/>
      <c r="E59" s="4"/>
      <c r="F59" s="4"/>
      <c r="G59" s="4"/>
      <c r="H59" s="4"/>
      <c r="I59" s="4"/>
      <c r="J59" s="4"/>
      <c r="K59" s="4"/>
      <c r="L59" s="4"/>
      <c r="M59" s="4"/>
      <c r="N59" s="4"/>
      <c r="O59" s="4"/>
      <c r="P59" s="4"/>
      <c r="Q59" s="4"/>
      <c r="R59" s="4"/>
      <c r="S59" s="4"/>
      <c r="T59" s="4"/>
      <c r="U59" s="4"/>
      <c r="V59" s="4"/>
      <c r="W59" s="4"/>
      <c r="X59" s="4"/>
      <c r="Y59" s="4"/>
      <c r="Z59" s="4"/>
    </row>
    <row r="60" spans="1:26" ht="11.25" customHeight="1">
      <c r="A60" s="9"/>
      <c r="B60" s="4"/>
      <c r="C60" s="4"/>
      <c r="D60" s="4"/>
      <c r="E60" s="4"/>
      <c r="F60" s="4"/>
      <c r="G60" s="4"/>
      <c r="H60" s="4"/>
      <c r="I60" s="4"/>
      <c r="J60" s="4"/>
      <c r="K60" s="4"/>
      <c r="L60" s="4"/>
      <c r="M60" s="4"/>
      <c r="N60" s="4"/>
      <c r="O60" s="4"/>
      <c r="P60" s="4"/>
      <c r="Q60" s="4"/>
      <c r="R60" s="4"/>
      <c r="S60" s="4"/>
      <c r="T60" s="4"/>
      <c r="U60" s="4"/>
      <c r="V60" s="4"/>
      <c r="W60" s="4"/>
      <c r="X60" s="4"/>
      <c r="Y60" s="4"/>
      <c r="Z60" s="4"/>
    </row>
    <row r="61" spans="1:26" ht="11.25" customHeight="1">
      <c r="A61" s="9"/>
      <c r="B61" s="4"/>
      <c r="C61" s="4"/>
      <c r="D61" s="4"/>
      <c r="E61" s="4"/>
      <c r="F61" s="4"/>
      <c r="G61" s="4"/>
      <c r="H61" s="4"/>
      <c r="I61" s="4"/>
      <c r="J61" s="4"/>
      <c r="K61" s="4"/>
      <c r="L61" s="4"/>
      <c r="M61" s="4"/>
      <c r="N61" s="4"/>
      <c r="O61" s="4"/>
      <c r="P61" s="4"/>
      <c r="Q61" s="4"/>
      <c r="R61" s="4"/>
      <c r="S61" s="4"/>
      <c r="T61" s="4"/>
      <c r="U61" s="4"/>
      <c r="V61" s="4"/>
      <c r="W61" s="4"/>
      <c r="X61" s="4"/>
      <c r="Y61" s="4"/>
      <c r="Z61" s="4"/>
    </row>
    <row r="62" spans="1:26" ht="11.25" customHeight="1">
      <c r="A62" s="9"/>
      <c r="B62" s="4"/>
      <c r="C62" s="4"/>
      <c r="D62" s="4"/>
      <c r="E62" s="4"/>
      <c r="F62" s="4"/>
      <c r="G62" s="4"/>
      <c r="H62" s="4"/>
      <c r="I62" s="4"/>
      <c r="J62" s="4"/>
      <c r="K62" s="4"/>
      <c r="L62" s="4"/>
      <c r="M62" s="4"/>
      <c r="N62" s="4"/>
      <c r="O62" s="4"/>
      <c r="P62" s="4"/>
      <c r="Q62" s="4"/>
      <c r="R62" s="4"/>
      <c r="S62" s="4"/>
      <c r="T62" s="4"/>
      <c r="U62" s="4"/>
      <c r="V62" s="4"/>
      <c r="W62" s="4"/>
      <c r="X62" s="4"/>
      <c r="Y62" s="4"/>
      <c r="Z62" s="4"/>
    </row>
    <row r="63" spans="1:26" ht="11.25" customHeight="1">
      <c r="A63" s="9"/>
      <c r="B63" s="4"/>
      <c r="C63" s="4"/>
      <c r="D63" s="4"/>
      <c r="E63" s="4"/>
      <c r="F63" s="4"/>
      <c r="G63" s="4"/>
      <c r="H63" s="4"/>
      <c r="I63" s="4"/>
      <c r="J63" s="4"/>
      <c r="K63" s="4"/>
      <c r="L63" s="4"/>
      <c r="M63" s="4"/>
      <c r="N63" s="4"/>
      <c r="O63" s="4"/>
      <c r="P63" s="4"/>
      <c r="Q63" s="4"/>
      <c r="R63" s="4"/>
      <c r="S63" s="4"/>
      <c r="T63" s="4"/>
      <c r="U63" s="4"/>
      <c r="V63" s="4"/>
      <c r="W63" s="4"/>
      <c r="X63" s="4"/>
      <c r="Y63" s="4"/>
      <c r="Z63" s="4"/>
    </row>
    <row r="64" spans="1:26" ht="11.25" customHeight="1">
      <c r="A64" s="9"/>
      <c r="B64" s="4"/>
      <c r="C64" s="4"/>
      <c r="D64" s="4"/>
      <c r="E64" s="4"/>
      <c r="F64" s="4"/>
      <c r="G64" s="4"/>
      <c r="H64" s="4"/>
      <c r="I64" s="4"/>
      <c r="J64" s="4"/>
      <c r="K64" s="4"/>
      <c r="L64" s="4"/>
      <c r="M64" s="4"/>
      <c r="N64" s="4"/>
      <c r="O64" s="4"/>
      <c r="P64" s="4"/>
      <c r="Q64" s="4"/>
      <c r="R64" s="4"/>
      <c r="S64" s="4"/>
      <c r="T64" s="4"/>
      <c r="U64" s="4"/>
      <c r="V64" s="4"/>
      <c r="W64" s="4"/>
      <c r="X64" s="4"/>
      <c r="Y64" s="4"/>
      <c r="Z64" s="4"/>
    </row>
    <row r="65" spans="1:26" ht="11.25" customHeight="1">
      <c r="A65" s="9"/>
      <c r="B65" s="4"/>
      <c r="C65" s="4"/>
      <c r="D65" s="4"/>
      <c r="E65" s="4"/>
      <c r="F65" s="4"/>
      <c r="G65" s="4"/>
      <c r="H65" s="4"/>
      <c r="I65" s="4"/>
      <c r="J65" s="4"/>
      <c r="K65" s="4"/>
      <c r="L65" s="4"/>
      <c r="M65" s="4"/>
      <c r="N65" s="4"/>
      <c r="O65" s="4"/>
      <c r="P65" s="4"/>
      <c r="Q65" s="4"/>
      <c r="R65" s="4"/>
      <c r="S65" s="4"/>
      <c r="T65" s="4"/>
      <c r="U65" s="4"/>
      <c r="V65" s="4"/>
      <c r="W65" s="4"/>
      <c r="X65" s="4"/>
      <c r="Y65" s="4"/>
      <c r="Z65" s="4"/>
    </row>
    <row r="66" spans="1:26" ht="11.25" customHeight="1">
      <c r="A66" s="9"/>
      <c r="B66" s="4"/>
      <c r="C66" s="4"/>
      <c r="D66" s="4"/>
      <c r="E66" s="4"/>
      <c r="F66" s="4"/>
      <c r="G66" s="4"/>
      <c r="H66" s="4"/>
      <c r="I66" s="4"/>
      <c r="J66" s="4"/>
      <c r="K66" s="4"/>
      <c r="L66" s="4"/>
      <c r="M66" s="4"/>
      <c r="N66" s="4"/>
      <c r="O66" s="4"/>
      <c r="P66" s="4"/>
      <c r="Q66" s="4"/>
      <c r="R66" s="4"/>
      <c r="S66" s="4"/>
      <c r="T66" s="4"/>
      <c r="U66" s="4"/>
      <c r="V66" s="4"/>
      <c r="W66" s="4"/>
      <c r="X66" s="4"/>
      <c r="Y66" s="4"/>
      <c r="Z66" s="4"/>
    </row>
    <row r="67" spans="1:26" ht="11.25" customHeight="1">
      <c r="A67" s="9"/>
      <c r="B67" s="4"/>
      <c r="C67" s="4"/>
      <c r="D67" s="4"/>
      <c r="E67" s="4"/>
      <c r="F67" s="4"/>
      <c r="G67" s="4"/>
      <c r="H67" s="4"/>
      <c r="I67" s="4"/>
      <c r="J67" s="4"/>
      <c r="K67" s="4"/>
      <c r="L67" s="4"/>
      <c r="M67" s="4"/>
      <c r="N67" s="4"/>
      <c r="O67" s="4"/>
      <c r="P67" s="4"/>
      <c r="Q67" s="4"/>
      <c r="R67" s="4"/>
      <c r="S67" s="4"/>
      <c r="T67" s="4"/>
      <c r="U67" s="4"/>
      <c r="V67" s="4"/>
      <c r="W67" s="4"/>
      <c r="X67" s="4"/>
      <c r="Y67" s="4"/>
      <c r="Z67" s="4"/>
    </row>
    <row r="68" spans="1:26" ht="11.25" customHeight="1">
      <c r="A68" s="9"/>
      <c r="B68" s="4"/>
      <c r="C68" s="4"/>
      <c r="D68" s="4"/>
      <c r="E68" s="4"/>
      <c r="F68" s="4"/>
      <c r="G68" s="4"/>
      <c r="H68" s="4"/>
      <c r="I68" s="4"/>
      <c r="J68" s="4"/>
      <c r="K68" s="4"/>
      <c r="L68" s="4"/>
      <c r="M68" s="4"/>
      <c r="N68" s="4"/>
      <c r="O68" s="4"/>
      <c r="P68" s="4"/>
      <c r="Q68" s="4"/>
      <c r="R68" s="4"/>
      <c r="S68" s="4"/>
      <c r="T68" s="4"/>
      <c r="U68" s="4"/>
      <c r="V68" s="4"/>
      <c r="W68" s="4"/>
      <c r="X68" s="4"/>
      <c r="Y68" s="4"/>
      <c r="Z68" s="4"/>
    </row>
    <row r="69" spans="1:26" ht="11.25" customHeight="1">
      <c r="A69" s="9"/>
      <c r="B69" s="4"/>
      <c r="C69" s="4"/>
      <c r="D69" s="4"/>
      <c r="E69" s="4"/>
      <c r="F69" s="4"/>
      <c r="G69" s="4"/>
      <c r="H69" s="4"/>
      <c r="I69" s="4"/>
      <c r="J69" s="4"/>
      <c r="K69" s="4"/>
      <c r="L69" s="4"/>
      <c r="M69" s="4"/>
      <c r="N69" s="4"/>
      <c r="O69" s="4"/>
      <c r="P69" s="4"/>
      <c r="Q69" s="4"/>
      <c r="R69" s="4"/>
      <c r="S69" s="4"/>
      <c r="T69" s="4"/>
      <c r="U69" s="4"/>
      <c r="V69" s="4"/>
      <c r="W69" s="4"/>
      <c r="X69" s="4"/>
      <c r="Y69" s="4"/>
      <c r="Z69" s="4"/>
    </row>
    <row r="70" spans="1:26" ht="11.25" customHeight="1">
      <c r="A70" s="9"/>
      <c r="B70" s="4"/>
      <c r="C70" s="4"/>
      <c r="D70" s="4"/>
      <c r="E70" s="4"/>
      <c r="F70" s="4"/>
      <c r="G70" s="4"/>
      <c r="H70" s="4"/>
      <c r="I70" s="4"/>
      <c r="J70" s="4"/>
      <c r="K70" s="4"/>
      <c r="L70" s="4"/>
      <c r="M70" s="4"/>
      <c r="N70" s="4"/>
      <c r="O70" s="4"/>
      <c r="P70" s="4"/>
      <c r="Q70" s="4"/>
      <c r="R70" s="4"/>
      <c r="S70" s="4"/>
      <c r="T70" s="4"/>
      <c r="U70" s="4"/>
      <c r="V70" s="4"/>
      <c r="W70" s="4"/>
      <c r="X70" s="4"/>
      <c r="Y70" s="4"/>
      <c r="Z70" s="4"/>
    </row>
    <row r="71" spans="1:26" ht="11.25" customHeight="1">
      <c r="A71" s="9"/>
      <c r="B71" s="4"/>
      <c r="C71" s="4"/>
      <c r="D71" s="4"/>
      <c r="E71" s="4"/>
      <c r="F71" s="4"/>
      <c r="G71" s="4"/>
      <c r="H71" s="4"/>
      <c r="I71" s="4"/>
      <c r="J71" s="4"/>
      <c r="K71" s="4"/>
      <c r="L71" s="4"/>
      <c r="M71" s="4"/>
      <c r="N71" s="4"/>
      <c r="O71" s="4"/>
      <c r="P71" s="4"/>
      <c r="Q71" s="4"/>
      <c r="R71" s="4"/>
      <c r="S71" s="4"/>
      <c r="T71" s="4"/>
      <c r="U71" s="4"/>
      <c r="V71" s="4"/>
      <c r="W71" s="4"/>
      <c r="X71" s="4"/>
      <c r="Y71" s="4"/>
      <c r="Z71" s="4"/>
    </row>
    <row r="72" spans="1:26" ht="11.25" customHeight="1">
      <c r="A72" s="9"/>
      <c r="B72" s="4"/>
      <c r="C72" s="4"/>
      <c r="D72" s="4"/>
      <c r="E72" s="4"/>
      <c r="F72" s="4"/>
      <c r="G72" s="4"/>
      <c r="H72" s="4"/>
      <c r="I72" s="4"/>
      <c r="J72" s="4"/>
      <c r="K72" s="4"/>
      <c r="L72" s="4"/>
      <c r="M72" s="4"/>
      <c r="N72" s="4"/>
      <c r="O72" s="4"/>
      <c r="P72" s="4"/>
      <c r="Q72" s="4"/>
      <c r="R72" s="4"/>
      <c r="S72" s="4"/>
      <c r="T72" s="4"/>
      <c r="U72" s="4"/>
      <c r="V72" s="4"/>
      <c r="W72" s="4"/>
      <c r="X72" s="4"/>
      <c r="Y72" s="4"/>
      <c r="Z72" s="4"/>
    </row>
    <row r="73" spans="1:26" ht="11.25" customHeight="1">
      <c r="A73" s="9"/>
      <c r="B73" s="4"/>
      <c r="C73" s="4"/>
      <c r="D73" s="4"/>
      <c r="E73" s="4"/>
      <c r="F73" s="4"/>
      <c r="G73" s="4"/>
      <c r="H73" s="4"/>
      <c r="I73" s="4"/>
      <c r="J73" s="4"/>
      <c r="K73" s="4"/>
      <c r="L73" s="4"/>
      <c r="M73" s="4"/>
      <c r="N73" s="4"/>
      <c r="O73" s="4"/>
      <c r="P73" s="4"/>
      <c r="Q73" s="4"/>
      <c r="R73" s="4"/>
      <c r="S73" s="4"/>
      <c r="T73" s="4"/>
      <c r="U73" s="4"/>
      <c r="V73" s="4"/>
      <c r="W73" s="4"/>
      <c r="X73" s="4"/>
      <c r="Y73" s="4"/>
      <c r="Z73" s="4"/>
    </row>
    <row r="74" spans="1:26" ht="11.25" customHeight="1">
      <c r="A74" s="9"/>
      <c r="B74" s="4"/>
      <c r="C74" s="4"/>
      <c r="D74" s="4"/>
      <c r="E74" s="4"/>
      <c r="F74" s="4"/>
      <c r="G74" s="4"/>
      <c r="H74" s="4"/>
      <c r="I74" s="4"/>
      <c r="J74" s="4"/>
      <c r="K74" s="4"/>
      <c r="L74" s="4"/>
      <c r="M74" s="4"/>
      <c r="N74" s="4"/>
      <c r="O74" s="4"/>
      <c r="P74" s="4"/>
      <c r="Q74" s="4"/>
      <c r="R74" s="4"/>
      <c r="S74" s="4"/>
      <c r="T74" s="4"/>
      <c r="U74" s="4"/>
      <c r="V74" s="4"/>
      <c r="W74" s="4"/>
      <c r="X74" s="4"/>
      <c r="Y74" s="4"/>
      <c r="Z74" s="4"/>
    </row>
    <row r="75" spans="1:26" ht="11.25" customHeight="1">
      <c r="A75" s="9"/>
      <c r="B75" s="4"/>
      <c r="C75" s="4"/>
      <c r="D75" s="4"/>
      <c r="E75" s="4"/>
      <c r="F75" s="4"/>
      <c r="G75" s="4"/>
      <c r="H75" s="4"/>
      <c r="I75" s="4"/>
      <c r="J75" s="4"/>
      <c r="K75" s="4"/>
      <c r="L75" s="4"/>
      <c r="M75" s="4"/>
      <c r="N75" s="4"/>
      <c r="O75" s="4"/>
      <c r="P75" s="4"/>
      <c r="Q75" s="4"/>
      <c r="R75" s="4"/>
      <c r="S75" s="4"/>
      <c r="T75" s="4"/>
      <c r="U75" s="4"/>
      <c r="V75" s="4"/>
      <c r="W75" s="4"/>
      <c r="X75" s="4"/>
      <c r="Y75" s="4"/>
      <c r="Z75" s="4"/>
    </row>
    <row r="76" spans="1:26" ht="11.25" customHeight="1">
      <c r="A76" s="9"/>
      <c r="B76" s="4"/>
      <c r="C76" s="4"/>
      <c r="D76" s="4"/>
      <c r="E76" s="4"/>
      <c r="F76" s="4"/>
      <c r="G76" s="4"/>
      <c r="H76" s="4"/>
      <c r="I76" s="4"/>
      <c r="J76" s="4"/>
      <c r="K76" s="4"/>
      <c r="L76" s="4"/>
      <c r="M76" s="4"/>
      <c r="N76" s="4"/>
      <c r="O76" s="4"/>
      <c r="P76" s="4"/>
      <c r="Q76" s="4"/>
      <c r="R76" s="4"/>
      <c r="S76" s="4"/>
      <c r="T76" s="4"/>
      <c r="U76" s="4"/>
      <c r="V76" s="4"/>
      <c r="W76" s="4"/>
      <c r="X76" s="4"/>
      <c r="Y76" s="4"/>
      <c r="Z76" s="4"/>
    </row>
    <row r="77" spans="1:26" ht="11.25" customHeight="1">
      <c r="A77" s="9"/>
      <c r="B77" s="4"/>
      <c r="C77" s="4"/>
      <c r="D77" s="4"/>
      <c r="E77" s="4"/>
      <c r="F77" s="4"/>
      <c r="G77" s="4"/>
      <c r="H77" s="4"/>
      <c r="I77" s="4"/>
      <c r="J77" s="4"/>
      <c r="K77" s="4"/>
      <c r="L77" s="4"/>
      <c r="M77" s="4"/>
      <c r="N77" s="4"/>
      <c r="O77" s="4"/>
      <c r="P77" s="4"/>
      <c r="Q77" s="4"/>
      <c r="R77" s="4"/>
      <c r="S77" s="4"/>
      <c r="T77" s="4"/>
      <c r="U77" s="4"/>
      <c r="V77" s="4"/>
      <c r="W77" s="4"/>
      <c r="X77" s="4"/>
      <c r="Y77" s="4"/>
      <c r="Z77" s="4"/>
    </row>
    <row r="78" spans="1:26" ht="11.25" customHeight="1">
      <c r="A78" s="9"/>
      <c r="B78" s="4"/>
      <c r="C78" s="4"/>
      <c r="D78" s="4"/>
      <c r="E78" s="4"/>
      <c r="F78" s="4"/>
      <c r="G78" s="4"/>
      <c r="H78" s="4"/>
      <c r="I78" s="4"/>
      <c r="J78" s="4"/>
      <c r="K78" s="4"/>
      <c r="L78" s="4"/>
      <c r="M78" s="4"/>
      <c r="N78" s="4"/>
      <c r="O78" s="4"/>
      <c r="P78" s="4"/>
      <c r="Q78" s="4"/>
      <c r="R78" s="4"/>
      <c r="S78" s="4"/>
      <c r="T78" s="4"/>
      <c r="U78" s="4"/>
      <c r="V78" s="4"/>
      <c r="W78" s="4"/>
      <c r="X78" s="4"/>
      <c r="Y78" s="4"/>
      <c r="Z78" s="4"/>
    </row>
    <row r="79" spans="1:26" ht="11.25" customHeight="1">
      <c r="A79" s="9"/>
      <c r="B79" s="4"/>
      <c r="C79" s="4"/>
      <c r="D79" s="4"/>
      <c r="E79" s="4"/>
      <c r="F79" s="4"/>
      <c r="G79" s="4"/>
      <c r="H79" s="4"/>
      <c r="I79" s="4"/>
      <c r="J79" s="4"/>
      <c r="K79" s="4"/>
      <c r="L79" s="4"/>
      <c r="M79" s="4"/>
      <c r="N79" s="4"/>
      <c r="O79" s="4"/>
      <c r="P79" s="4"/>
      <c r="Q79" s="4"/>
      <c r="R79" s="4"/>
      <c r="S79" s="4"/>
      <c r="T79" s="4"/>
      <c r="U79" s="4"/>
      <c r="V79" s="4"/>
      <c r="W79" s="4"/>
      <c r="X79" s="4"/>
      <c r="Y79" s="4"/>
      <c r="Z79" s="4"/>
    </row>
    <row r="80" spans="1:26" ht="11.25" customHeight="1">
      <c r="A80" s="9"/>
      <c r="B80" s="4"/>
      <c r="C80" s="4"/>
      <c r="D80" s="4"/>
      <c r="E80" s="4"/>
      <c r="F80" s="4"/>
      <c r="G80" s="4"/>
      <c r="H80" s="4"/>
      <c r="I80" s="4"/>
      <c r="J80" s="4"/>
      <c r="K80" s="4"/>
      <c r="L80" s="4"/>
      <c r="M80" s="4"/>
      <c r="N80" s="4"/>
      <c r="O80" s="4"/>
      <c r="P80" s="4"/>
      <c r="Q80" s="4"/>
      <c r="R80" s="4"/>
      <c r="S80" s="4"/>
      <c r="T80" s="4"/>
      <c r="U80" s="4"/>
      <c r="V80" s="4"/>
      <c r="W80" s="4"/>
      <c r="X80" s="4"/>
      <c r="Y80" s="4"/>
      <c r="Z80" s="4"/>
    </row>
    <row r="81" spans="1:26" ht="11.25" customHeight="1">
      <c r="A81" s="9"/>
      <c r="B81" s="4"/>
      <c r="C81" s="4"/>
      <c r="D81" s="4"/>
      <c r="E81" s="4"/>
      <c r="F81" s="4"/>
      <c r="G81" s="4"/>
      <c r="H81" s="4"/>
      <c r="I81" s="4"/>
      <c r="J81" s="4"/>
      <c r="K81" s="4"/>
      <c r="L81" s="4"/>
      <c r="M81" s="4"/>
      <c r="N81" s="4"/>
      <c r="O81" s="4"/>
      <c r="P81" s="4"/>
      <c r="Q81" s="4"/>
      <c r="R81" s="4"/>
      <c r="S81" s="4"/>
      <c r="T81" s="4"/>
      <c r="U81" s="4"/>
      <c r="V81" s="4"/>
      <c r="W81" s="4"/>
      <c r="X81" s="4"/>
      <c r="Y81" s="4"/>
      <c r="Z81" s="4"/>
    </row>
    <row r="82" spans="1:26" ht="11.25" customHeight="1">
      <c r="A82" s="9"/>
      <c r="B82" s="4"/>
      <c r="C82" s="4"/>
      <c r="D82" s="4"/>
      <c r="E82" s="4"/>
      <c r="F82" s="4"/>
      <c r="G82" s="4"/>
      <c r="H82" s="4"/>
      <c r="I82" s="4"/>
      <c r="J82" s="4"/>
      <c r="K82" s="4"/>
      <c r="L82" s="4"/>
      <c r="M82" s="4"/>
      <c r="N82" s="4"/>
      <c r="O82" s="4"/>
      <c r="P82" s="4"/>
      <c r="Q82" s="4"/>
      <c r="R82" s="4"/>
      <c r="S82" s="4"/>
      <c r="T82" s="4"/>
      <c r="U82" s="4"/>
      <c r="V82" s="4"/>
      <c r="W82" s="4"/>
      <c r="X82" s="4"/>
      <c r="Y82" s="4"/>
      <c r="Z82" s="4"/>
    </row>
    <row r="83" spans="1:26" ht="11.25" customHeight="1">
      <c r="A83" s="9"/>
      <c r="B83" s="4"/>
      <c r="C83" s="4"/>
      <c r="D83" s="4"/>
      <c r="E83" s="4"/>
      <c r="F83" s="4"/>
      <c r="G83" s="4"/>
      <c r="H83" s="4"/>
      <c r="I83" s="4"/>
      <c r="J83" s="4"/>
      <c r="K83" s="4"/>
      <c r="L83" s="4"/>
      <c r="M83" s="4"/>
      <c r="N83" s="4"/>
      <c r="O83" s="4"/>
      <c r="P83" s="4"/>
      <c r="Q83" s="4"/>
      <c r="R83" s="4"/>
      <c r="S83" s="4"/>
      <c r="T83" s="4"/>
      <c r="U83" s="4"/>
      <c r="V83" s="4"/>
      <c r="W83" s="4"/>
      <c r="X83" s="4"/>
      <c r="Y83" s="4"/>
      <c r="Z83" s="4"/>
    </row>
    <row r="84" spans="1:26" ht="11.25" customHeight="1">
      <c r="A84" s="9"/>
      <c r="B84" s="4"/>
      <c r="C84" s="4"/>
      <c r="D84" s="4"/>
      <c r="E84" s="4"/>
      <c r="F84" s="4"/>
      <c r="G84" s="4"/>
      <c r="H84" s="4"/>
      <c r="I84" s="4"/>
      <c r="J84" s="4"/>
      <c r="K84" s="4"/>
      <c r="L84" s="4"/>
      <c r="M84" s="4"/>
      <c r="N84" s="4"/>
      <c r="O84" s="4"/>
      <c r="P84" s="4"/>
      <c r="Q84" s="4"/>
      <c r="R84" s="4"/>
      <c r="S84" s="4"/>
      <c r="T84" s="4"/>
      <c r="U84" s="4"/>
      <c r="V84" s="4"/>
      <c r="W84" s="4"/>
      <c r="X84" s="4"/>
      <c r="Y84" s="4"/>
      <c r="Z84" s="4"/>
    </row>
    <row r="85" spans="1:26" ht="11.25" customHeight="1">
      <c r="A85" s="9"/>
      <c r="B85" s="4"/>
      <c r="C85" s="4"/>
      <c r="D85" s="4"/>
      <c r="E85" s="4"/>
      <c r="F85" s="4"/>
      <c r="G85" s="4"/>
      <c r="H85" s="4"/>
      <c r="I85" s="4"/>
      <c r="J85" s="4"/>
      <c r="K85" s="4"/>
      <c r="L85" s="4"/>
      <c r="M85" s="4"/>
      <c r="N85" s="4"/>
      <c r="O85" s="4"/>
      <c r="P85" s="4"/>
      <c r="Q85" s="4"/>
      <c r="R85" s="4"/>
      <c r="S85" s="4"/>
      <c r="T85" s="4"/>
      <c r="U85" s="4"/>
      <c r="V85" s="4"/>
      <c r="W85" s="4"/>
      <c r="X85" s="4"/>
      <c r="Y85" s="4"/>
      <c r="Z85" s="4"/>
    </row>
    <row r="86" spans="1:26" ht="11.25" customHeight="1">
      <c r="A86" s="9"/>
      <c r="B86" s="4"/>
      <c r="C86" s="4"/>
      <c r="D86" s="4"/>
      <c r="E86" s="4"/>
      <c r="F86" s="4"/>
      <c r="G86" s="4"/>
      <c r="H86" s="4"/>
      <c r="I86" s="4"/>
      <c r="J86" s="4"/>
      <c r="K86" s="4"/>
      <c r="L86" s="4"/>
      <c r="M86" s="4"/>
      <c r="N86" s="4"/>
      <c r="O86" s="4"/>
      <c r="P86" s="4"/>
      <c r="Q86" s="4"/>
      <c r="R86" s="4"/>
      <c r="S86" s="4"/>
      <c r="T86" s="4"/>
      <c r="U86" s="4"/>
      <c r="V86" s="4"/>
      <c r="W86" s="4"/>
      <c r="X86" s="4"/>
      <c r="Y86" s="4"/>
      <c r="Z86" s="4"/>
    </row>
    <row r="87" spans="1:26" ht="11.25" customHeight="1">
      <c r="A87" s="9"/>
      <c r="B87" s="4"/>
      <c r="C87" s="4"/>
      <c r="D87" s="4"/>
      <c r="E87" s="4"/>
      <c r="F87" s="4"/>
      <c r="G87" s="4"/>
      <c r="H87" s="4"/>
      <c r="I87" s="4"/>
      <c r="J87" s="4"/>
      <c r="K87" s="4"/>
      <c r="L87" s="4"/>
      <c r="M87" s="4"/>
      <c r="N87" s="4"/>
      <c r="O87" s="4"/>
      <c r="P87" s="4"/>
      <c r="Q87" s="4"/>
      <c r="R87" s="4"/>
      <c r="S87" s="4"/>
      <c r="T87" s="4"/>
      <c r="U87" s="4"/>
      <c r="V87" s="4"/>
      <c r="W87" s="4"/>
      <c r="X87" s="4"/>
      <c r="Y87" s="4"/>
      <c r="Z87" s="4"/>
    </row>
    <row r="88" spans="1:26" ht="11.25" customHeight="1">
      <c r="A88" s="9"/>
      <c r="B88" s="4"/>
      <c r="C88" s="4"/>
      <c r="D88" s="4"/>
      <c r="E88" s="4"/>
      <c r="F88" s="4"/>
      <c r="G88" s="4"/>
      <c r="H88" s="4"/>
      <c r="I88" s="4"/>
      <c r="J88" s="4"/>
      <c r="K88" s="4"/>
      <c r="L88" s="4"/>
      <c r="M88" s="4"/>
      <c r="N88" s="4"/>
      <c r="O88" s="4"/>
      <c r="P88" s="4"/>
      <c r="Q88" s="4"/>
      <c r="R88" s="4"/>
      <c r="S88" s="4"/>
      <c r="T88" s="4"/>
      <c r="U88" s="4"/>
      <c r="V88" s="4"/>
      <c r="W88" s="4"/>
      <c r="X88" s="4"/>
      <c r="Y88" s="4"/>
      <c r="Z88" s="4"/>
    </row>
    <row r="89" spans="1:26" ht="11.25" customHeight="1">
      <c r="A89" s="9"/>
      <c r="B89" s="4"/>
      <c r="C89" s="4"/>
      <c r="D89" s="4"/>
      <c r="E89" s="4"/>
      <c r="F89" s="4"/>
      <c r="G89" s="4"/>
      <c r="H89" s="4"/>
      <c r="I89" s="4"/>
      <c r="J89" s="4"/>
      <c r="K89" s="4"/>
      <c r="L89" s="4"/>
      <c r="M89" s="4"/>
      <c r="N89" s="4"/>
      <c r="O89" s="4"/>
      <c r="P89" s="4"/>
      <c r="Q89" s="4"/>
      <c r="R89" s="4"/>
      <c r="S89" s="4"/>
      <c r="T89" s="4"/>
      <c r="U89" s="4"/>
      <c r="V89" s="4"/>
      <c r="W89" s="4"/>
      <c r="X89" s="4"/>
      <c r="Y89" s="4"/>
      <c r="Z89" s="4"/>
    </row>
    <row r="90" spans="1:26" ht="11.25" customHeight="1">
      <c r="A90" s="9"/>
      <c r="B90" s="4"/>
      <c r="C90" s="4"/>
      <c r="D90" s="4"/>
      <c r="E90" s="4"/>
      <c r="F90" s="4"/>
      <c r="G90" s="4"/>
      <c r="H90" s="4"/>
      <c r="I90" s="4"/>
      <c r="J90" s="4"/>
      <c r="K90" s="4"/>
      <c r="L90" s="4"/>
      <c r="M90" s="4"/>
      <c r="N90" s="4"/>
      <c r="O90" s="4"/>
      <c r="P90" s="4"/>
      <c r="Q90" s="4"/>
      <c r="R90" s="4"/>
      <c r="S90" s="4"/>
      <c r="T90" s="4"/>
      <c r="U90" s="4"/>
      <c r="V90" s="4"/>
      <c r="W90" s="4"/>
      <c r="X90" s="4"/>
      <c r="Y90" s="4"/>
      <c r="Z90" s="4"/>
    </row>
    <row r="91" spans="1:26" ht="11.25" customHeight="1">
      <c r="A91" s="9"/>
      <c r="B91" s="4"/>
      <c r="C91" s="4"/>
      <c r="D91" s="4"/>
      <c r="E91" s="4"/>
      <c r="F91" s="4"/>
      <c r="G91" s="4"/>
      <c r="H91" s="4"/>
      <c r="I91" s="4"/>
      <c r="J91" s="4"/>
      <c r="K91" s="4"/>
      <c r="L91" s="4"/>
      <c r="M91" s="4"/>
      <c r="N91" s="4"/>
      <c r="O91" s="4"/>
      <c r="P91" s="4"/>
      <c r="Q91" s="4"/>
      <c r="R91" s="4"/>
      <c r="S91" s="4"/>
      <c r="T91" s="4"/>
      <c r="U91" s="4"/>
      <c r="V91" s="4"/>
      <c r="W91" s="4"/>
      <c r="X91" s="4"/>
      <c r="Y91" s="4"/>
      <c r="Z91" s="4"/>
    </row>
    <row r="92" spans="1:26" ht="11.25" customHeight="1">
      <c r="A92" s="9"/>
      <c r="B92" s="4"/>
      <c r="C92" s="4"/>
      <c r="D92" s="4"/>
      <c r="E92" s="4"/>
      <c r="F92" s="4"/>
      <c r="G92" s="4"/>
      <c r="H92" s="4"/>
      <c r="I92" s="4"/>
      <c r="J92" s="4"/>
      <c r="K92" s="4"/>
      <c r="L92" s="4"/>
      <c r="M92" s="4"/>
      <c r="N92" s="4"/>
      <c r="O92" s="4"/>
      <c r="P92" s="4"/>
      <c r="Q92" s="4"/>
      <c r="R92" s="4"/>
      <c r="S92" s="4"/>
      <c r="T92" s="4"/>
      <c r="U92" s="4"/>
      <c r="V92" s="4"/>
      <c r="W92" s="4"/>
      <c r="X92" s="4"/>
      <c r="Y92" s="4"/>
      <c r="Z92" s="4"/>
    </row>
    <row r="93" spans="1:26" ht="11.25" customHeight="1">
      <c r="A93" s="9"/>
      <c r="B93" s="4"/>
      <c r="C93" s="4"/>
      <c r="D93" s="4"/>
      <c r="E93" s="4"/>
      <c r="F93" s="4"/>
      <c r="G93" s="4"/>
      <c r="H93" s="4"/>
      <c r="I93" s="4"/>
      <c r="J93" s="4"/>
      <c r="K93" s="4"/>
      <c r="L93" s="4"/>
      <c r="M93" s="4"/>
      <c r="N93" s="4"/>
      <c r="O93" s="4"/>
      <c r="P93" s="4"/>
      <c r="Q93" s="4"/>
      <c r="R93" s="4"/>
      <c r="S93" s="4"/>
      <c r="T93" s="4"/>
      <c r="U93" s="4"/>
      <c r="V93" s="4"/>
      <c r="W93" s="4"/>
      <c r="X93" s="4"/>
      <c r="Y93" s="4"/>
      <c r="Z93" s="4"/>
    </row>
    <row r="94" spans="1:26" ht="11.25" customHeight="1">
      <c r="A94" s="9"/>
      <c r="B94" s="4"/>
      <c r="C94" s="4"/>
      <c r="D94" s="4"/>
      <c r="E94" s="4"/>
      <c r="F94" s="4"/>
      <c r="G94" s="4"/>
      <c r="H94" s="4"/>
      <c r="I94" s="4"/>
      <c r="J94" s="4"/>
      <c r="K94" s="4"/>
      <c r="L94" s="4"/>
      <c r="M94" s="4"/>
      <c r="N94" s="4"/>
      <c r="O94" s="4"/>
      <c r="P94" s="4"/>
      <c r="Q94" s="4"/>
      <c r="R94" s="4"/>
      <c r="S94" s="4"/>
      <c r="T94" s="4"/>
      <c r="U94" s="4"/>
      <c r="V94" s="4"/>
      <c r="W94" s="4"/>
      <c r="X94" s="4"/>
      <c r="Y94" s="4"/>
      <c r="Z94" s="4"/>
    </row>
    <row r="95" spans="1:26" ht="11.25" customHeight="1">
      <c r="A95" s="9"/>
      <c r="B95" s="4"/>
      <c r="C95" s="4"/>
      <c r="D95" s="4"/>
      <c r="E95" s="4"/>
      <c r="F95" s="4"/>
      <c r="G95" s="4"/>
      <c r="H95" s="4"/>
      <c r="I95" s="4"/>
      <c r="J95" s="4"/>
      <c r="K95" s="4"/>
      <c r="L95" s="4"/>
      <c r="M95" s="4"/>
      <c r="N95" s="4"/>
      <c r="O95" s="4"/>
      <c r="P95" s="4"/>
      <c r="Q95" s="4"/>
      <c r="R95" s="4"/>
      <c r="S95" s="4"/>
      <c r="T95" s="4"/>
      <c r="U95" s="4"/>
      <c r="V95" s="4"/>
      <c r="W95" s="4"/>
      <c r="X95" s="4"/>
      <c r="Y95" s="4"/>
      <c r="Z95" s="4"/>
    </row>
    <row r="96" spans="1:26" ht="11.25" customHeight="1">
      <c r="A96" s="9"/>
      <c r="B96" s="4"/>
      <c r="C96" s="4"/>
      <c r="D96" s="4"/>
      <c r="E96" s="4"/>
      <c r="F96" s="4"/>
      <c r="G96" s="4"/>
      <c r="H96" s="4"/>
      <c r="I96" s="4"/>
      <c r="J96" s="4"/>
      <c r="K96" s="4"/>
      <c r="L96" s="4"/>
      <c r="M96" s="4"/>
      <c r="N96" s="4"/>
      <c r="O96" s="4"/>
      <c r="P96" s="4"/>
      <c r="Q96" s="4"/>
      <c r="R96" s="4"/>
      <c r="S96" s="4"/>
      <c r="T96" s="4"/>
      <c r="U96" s="4"/>
      <c r="V96" s="4"/>
      <c r="W96" s="4"/>
      <c r="X96" s="4"/>
      <c r="Y96" s="4"/>
      <c r="Z96" s="4"/>
    </row>
    <row r="97" spans="1:26" ht="11.25" customHeight="1">
      <c r="A97" s="9"/>
      <c r="B97" s="4"/>
      <c r="C97" s="4"/>
      <c r="D97" s="4"/>
      <c r="E97" s="4"/>
      <c r="F97" s="4"/>
      <c r="G97" s="4"/>
      <c r="H97" s="4"/>
      <c r="I97" s="4"/>
      <c r="J97" s="4"/>
      <c r="K97" s="4"/>
      <c r="L97" s="4"/>
      <c r="M97" s="4"/>
      <c r="N97" s="4"/>
      <c r="O97" s="4"/>
      <c r="P97" s="4"/>
      <c r="Q97" s="4"/>
      <c r="R97" s="4"/>
      <c r="S97" s="4"/>
      <c r="T97" s="4"/>
      <c r="U97" s="4"/>
      <c r="V97" s="4"/>
      <c r="W97" s="4"/>
      <c r="X97" s="4"/>
      <c r="Y97" s="4"/>
      <c r="Z97" s="4"/>
    </row>
    <row r="98" spans="1:26" ht="11.25" customHeight="1">
      <c r="A98" s="9"/>
      <c r="B98" s="4"/>
      <c r="C98" s="4"/>
      <c r="D98" s="4"/>
      <c r="E98" s="4"/>
      <c r="F98" s="4"/>
      <c r="G98" s="4"/>
      <c r="H98" s="4"/>
      <c r="I98" s="4"/>
      <c r="J98" s="4"/>
      <c r="K98" s="4"/>
      <c r="L98" s="4"/>
      <c r="M98" s="4"/>
      <c r="N98" s="4"/>
      <c r="O98" s="4"/>
      <c r="P98" s="4"/>
      <c r="Q98" s="4"/>
      <c r="R98" s="4"/>
      <c r="S98" s="4"/>
      <c r="T98" s="4"/>
      <c r="U98" s="4"/>
      <c r="V98" s="4"/>
      <c r="W98" s="4"/>
      <c r="X98" s="4"/>
      <c r="Y98" s="4"/>
      <c r="Z98" s="4"/>
    </row>
    <row r="99" spans="1:26" ht="11.25" customHeight="1">
      <c r="A99" s="9"/>
      <c r="B99" s="4"/>
      <c r="C99" s="4"/>
      <c r="D99" s="4"/>
      <c r="E99" s="4"/>
      <c r="F99" s="4"/>
      <c r="G99" s="4"/>
      <c r="H99" s="4"/>
      <c r="I99" s="4"/>
      <c r="J99" s="4"/>
      <c r="K99" s="4"/>
      <c r="L99" s="4"/>
      <c r="M99" s="4"/>
      <c r="N99" s="4"/>
      <c r="O99" s="4"/>
      <c r="P99" s="4"/>
      <c r="Q99" s="4"/>
      <c r="R99" s="4"/>
      <c r="S99" s="4"/>
      <c r="T99" s="4"/>
      <c r="U99" s="4"/>
      <c r="V99" s="4"/>
      <c r="W99" s="4"/>
      <c r="X99" s="4"/>
      <c r="Y99" s="4"/>
      <c r="Z99" s="4"/>
    </row>
    <row r="100" spans="1:26" ht="11.25" customHeight="1">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1.25" customHeight="1">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1.25" customHeight="1">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1.25" customHeight="1">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1.25" customHeight="1">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1.25" customHeight="1">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1.25" customHeight="1">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1.25" customHeight="1">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1.25" customHeight="1">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1.25" customHeight="1">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1.2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1.25" customHeight="1">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1.25" customHeight="1">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1.25" customHeight="1">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1.25" customHeight="1">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1.25" customHeight="1">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1.25" customHeight="1">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1.25" customHeight="1">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1.25" customHeight="1">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1.25" customHeight="1">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1.25" customHeight="1">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1.25" customHeight="1">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1.25" customHeight="1">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1.25" customHeight="1">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1.25" customHeight="1">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1.25" customHeight="1">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1.25" customHeight="1">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1.25" customHeight="1">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1.25" customHeight="1">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1.25" customHeight="1">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1.25" customHeight="1">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1.2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1.25" customHeight="1">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1.25" customHeight="1">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1.25" customHeight="1">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1.25" customHeight="1">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1.2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1.25" customHeight="1">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1.25" customHeight="1">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1.25" customHeight="1">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1.25" customHeight="1">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1.25" customHeight="1">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1.25" customHeight="1">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1.25" customHeight="1">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1.25" customHeight="1">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1.25" customHeight="1">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1.25" customHeight="1">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1.25" customHeight="1">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1.25" customHeight="1">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1.25" customHeight="1">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1.25" customHeight="1">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1.25" customHeight="1">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1.25" customHeight="1">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1.25" customHeight="1">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1.25" customHeight="1">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1.25" customHeight="1">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1.25" customHeight="1">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1.2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1.25" customHeight="1">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1.25" customHeight="1">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1.25" customHeight="1">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1.25" customHeight="1">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1.25" customHeight="1">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1.25" customHeight="1">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1.25" customHeight="1">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1.25" customHeight="1">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1.25" customHeight="1">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1.25" customHeight="1">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1.25" customHeight="1">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1.25" customHeight="1">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1.25" customHeight="1">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1.25" customHeight="1">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1.25" customHeight="1">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1.25" customHeight="1">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1.25" customHeight="1">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1.2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1.25" customHeight="1">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1.25" customHeight="1">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1.25" customHeight="1">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1.25" customHeight="1">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1.25" customHeight="1">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1.25" customHeight="1">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1.25" customHeight="1">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1.25" customHeight="1">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1.25" customHeight="1">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1.25" customHeight="1">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1.25" customHeight="1">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1.25" customHeight="1">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1.25" customHeight="1">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1.25" customHeight="1">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1.25" customHeight="1">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1.25" customHeight="1">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1.25" customHeight="1">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1.25" customHeight="1">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1.25" customHeight="1">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1.25" customHeight="1">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1.25" customHeight="1">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1.25" customHeight="1">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1.25" customHeight="1">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1.25" customHeight="1">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1.25" customHeight="1">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1.25" customHeight="1">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1.25" customHeight="1">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1.25" customHeight="1">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1.25" customHeight="1">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1.25" customHeight="1">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1.25" customHeight="1">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1.25" customHeight="1">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1.25" customHeight="1">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1.25" customHeight="1">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1.25" customHeight="1">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1.25" customHeight="1">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1.25" customHeight="1">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1.25" customHeight="1">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1.25" customHeight="1">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1.25" customHeight="1">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1.25" customHeight="1">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1.25" customHeight="1">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1.25" customHeight="1">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1.25" customHeight="1">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1.25" customHeight="1">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1.25" customHeight="1">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1.25" customHeight="1">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1.25" customHeight="1">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1.25" customHeight="1">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1.25" customHeight="1">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1.25" customHeight="1">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1.25" customHeight="1">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1.25" customHeight="1">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1.25" customHeight="1">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1.25" customHeight="1">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1.25" customHeight="1">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1.25" customHeight="1">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1.25" customHeight="1">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1.25" customHeight="1">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1.25" customHeight="1">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1.25" customHeight="1">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1.25" customHeight="1">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1.25" customHeight="1">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1.25" customHeight="1">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1.25" customHeight="1">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1.25" customHeight="1">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1.25" customHeight="1">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1.25" customHeight="1">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1.25" customHeight="1">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1.25" customHeight="1">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1.25" customHeight="1">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1.25" customHeight="1">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1.25" customHeight="1">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1.25" customHeight="1">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1.25" customHeight="1">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1.25" customHeight="1">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1.25" customHeight="1">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1.25" customHeight="1">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1.25" customHeight="1">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1.25" customHeight="1">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1.25" customHeight="1">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1.25" customHeight="1">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1.25" customHeight="1">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1.25" customHeight="1">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1.25" customHeight="1">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1.25" customHeight="1">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1.25" customHeight="1">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1.25" customHeight="1">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1.25" customHeight="1">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1.25" customHeight="1">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1.25" customHeight="1">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1.25" customHeight="1">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1.25" customHeight="1">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1.25" customHeight="1">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1.25" customHeight="1">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1.25" customHeight="1">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1.25" customHeight="1">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1.25" customHeight="1">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1.25" customHeight="1">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1.25" customHeight="1">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1.25" customHeight="1">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1.25" customHeight="1">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1.25" customHeight="1">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1.25" customHeight="1">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1.25" customHeight="1">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1.25" customHeight="1">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1.25" customHeight="1">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1.25" customHeight="1">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1.25" customHeight="1">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1.25" customHeight="1">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1.25" customHeight="1">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1.25" customHeight="1">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1.25" customHeight="1">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1.25" customHeight="1">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1.25" customHeight="1">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1.25" customHeight="1">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1.25" customHeight="1">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1.25" customHeight="1">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1.25" customHeight="1">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1.25" customHeight="1">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1.25" customHeight="1">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1.25" customHeight="1">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1.25" customHeight="1">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1.25" customHeight="1">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1.25" customHeight="1">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1.25" customHeight="1">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1.25" customHeight="1">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1.25" customHeight="1">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1.25" customHeight="1">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1.25" customHeight="1">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1.25" customHeight="1">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1.25" customHeight="1">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1.25" customHeight="1">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1.25" customHeight="1">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1.25" customHeight="1">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1.25" customHeight="1">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1.25" customHeight="1">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1.25" customHeight="1">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1.25" customHeight="1">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1.25" customHeight="1">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1.25" customHeight="1">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1.25" customHeight="1">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1.25" customHeight="1">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1.25" customHeight="1">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1.25" customHeight="1">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1.25" customHeight="1">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1.25" customHeight="1">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1.25" customHeight="1">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1.25" customHeight="1">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1.25" customHeight="1">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1.25" customHeight="1">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1.25" customHeight="1">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1.25" customHeight="1">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1.25" customHeight="1">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1.25" customHeight="1">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1.25" customHeight="1">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1.25" customHeight="1">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1.25" customHeight="1">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1.25" customHeight="1">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1.25" customHeight="1">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1.25" customHeight="1">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1.25" customHeight="1">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1.25" customHeight="1">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1.25" customHeight="1">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1.25" customHeight="1">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1.25" customHeight="1">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1.25" customHeight="1">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1.25" customHeight="1">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1.25" customHeight="1">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1.25" customHeight="1">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1.25" customHeight="1">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1.25" customHeight="1">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1.25" customHeight="1">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1.25" customHeight="1">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1.25" customHeight="1">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1.25" customHeight="1">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1.25" customHeight="1">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1.25" customHeight="1">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1.25" customHeight="1">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1.25" customHeight="1">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1.25" customHeight="1">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1.25" customHeight="1">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1.25" customHeight="1">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1.25" customHeight="1">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1.25" customHeight="1">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1.25" customHeight="1">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1.25" customHeight="1">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1.25" customHeight="1">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1.25" customHeight="1">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1.25" customHeight="1">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1.25" customHeight="1">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1.25" customHeight="1">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1.25" customHeight="1">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1.25" customHeight="1">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1.25" customHeight="1">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1.25" customHeight="1">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1.25" customHeight="1">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1.25" customHeight="1">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1.25" customHeight="1">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1.25" customHeight="1">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1.25" customHeight="1">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1.25" customHeight="1">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1.25" customHeight="1">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1.25" customHeight="1">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1.25" customHeight="1">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1.25" customHeight="1">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1.25" customHeight="1">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1.25" customHeight="1">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1.25" customHeight="1">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1.25" customHeight="1">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1.25" customHeight="1">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1.25" customHeight="1">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1.25" customHeight="1">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1.25" customHeight="1">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1.25" customHeight="1">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1.25" customHeight="1">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1.25" customHeight="1">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1.25" customHeight="1">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1.25" customHeight="1">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1.25" customHeight="1">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1.25" customHeight="1">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1.25" customHeight="1">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1.25" customHeight="1">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1.25" customHeight="1">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1.25" customHeight="1">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1.25" customHeight="1">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1.25" customHeight="1">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1.25" customHeight="1">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1.25" customHeight="1">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1.25" customHeight="1">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1.25" customHeight="1">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1.25" customHeight="1">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1.25" customHeight="1">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1.25" customHeight="1">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1.25" customHeight="1">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1.25" customHeight="1">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1.25" customHeight="1">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1.25" customHeight="1">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1.25" customHeight="1">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1.25" customHeight="1">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1.25" customHeight="1">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1.25" customHeight="1">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1.25" customHeight="1">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1.25" customHeight="1">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1.25" customHeight="1">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1.25" customHeight="1">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1.25" customHeight="1">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1.25" customHeight="1">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1.25" customHeight="1">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1.25" customHeight="1">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1.25" customHeight="1">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1.25" customHeight="1">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1.25" customHeight="1">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1.25" customHeight="1">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1.25" customHeight="1">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1.25" customHeight="1">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1.25" customHeight="1">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1.25" customHeight="1">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1.25" customHeight="1">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1.25" customHeight="1">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1.25" customHeight="1">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1.25" customHeight="1">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1.25" customHeight="1">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1.25" customHeight="1">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1.25" customHeight="1">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1.25" customHeight="1">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1.25" customHeight="1">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1.25" customHeight="1">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1.25" customHeight="1">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1.25" customHeight="1">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1.25" customHeight="1">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1.25" customHeight="1">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1.25" customHeight="1">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1.25" customHeight="1">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1.25" customHeight="1">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1.25" customHeight="1">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1.25" customHeight="1">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1.25" customHeight="1">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1.25" customHeight="1">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1.25" customHeight="1">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1.25" customHeight="1">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1.25" customHeight="1">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1.25" customHeight="1">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1.25" customHeight="1">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1.25" customHeight="1">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1.25" customHeight="1">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1.25" customHeight="1">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1.25" customHeight="1">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1.25" customHeight="1">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1.25" customHeight="1">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1.25" customHeight="1">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1.25" customHeight="1">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1.25" customHeight="1">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1.25" customHeight="1">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1.25" customHeight="1">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1.25" customHeight="1">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1.25" customHeight="1">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1.25" customHeight="1">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1.25" customHeight="1">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1.25" customHeight="1">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1.25" customHeight="1">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1.25" customHeight="1">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1.25" customHeight="1">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1.25" customHeight="1">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1.25" customHeight="1">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1.25" customHeight="1">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1.25" customHeight="1">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1.25" customHeight="1">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1.25" customHeight="1">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1.25" customHeight="1">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1.25" customHeight="1">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1.25" customHeight="1">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1.25" customHeight="1">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1.25" customHeight="1">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1.25" customHeight="1">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1.25" customHeight="1">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1.25" customHeight="1">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1.25" customHeight="1">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1.25" customHeight="1">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1.25" customHeight="1">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1.25" customHeight="1">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1.25" customHeight="1">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1.25" customHeight="1">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1.25" customHeight="1">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1.25" customHeight="1">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1.25" customHeight="1">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1.25" customHeight="1">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1.25" customHeight="1">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1.25" customHeight="1">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1.25" customHeight="1">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1.25" customHeight="1">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1.25" customHeight="1">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1.25" customHeight="1">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1.25" customHeight="1">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1.25" customHeight="1">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1.25" customHeight="1">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1.25" customHeight="1">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1.25" customHeight="1">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1.25" customHeight="1">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1.25" customHeight="1">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1.25" customHeight="1">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1.25" customHeight="1">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1.25" customHeight="1">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1.25" customHeight="1">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1.25" customHeight="1">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1.25" customHeight="1">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1.25" customHeight="1">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1.25" customHeight="1">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1.25" customHeight="1">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1.25" customHeight="1">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1.25" customHeight="1">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1.25" customHeight="1">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1.25" customHeight="1">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1.25" customHeight="1">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1.25" customHeight="1">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1.25" customHeight="1">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1.25" customHeight="1">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1.25" customHeight="1">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1.25" customHeight="1">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1.25" customHeight="1">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1.25" customHeight="1">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1.25" customHeight="1">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1.25" customHeight="1">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1.25" customHeight="1">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1.25" customHeight="1">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1.25" customHeight="1">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1.25" customHeight="1">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1.25" customHeight="1">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1.25" customHeight="1">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1.25" customHeight="1">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1.25" customHeight="1">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1.25" customHeight="1">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1.25" customHeight="1">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1.25" customHeight="1">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1.25" customHeight="1">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1.25" customHeight="1">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1.25" customHeight="1">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1.25" customHeight="1">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1.25" customHeight="1">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1.25" customHeight="1">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1.25" customHeight="1">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1.25" customHeight="1">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1.25" customHeight="1">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1.25" customHeight="1">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1.25" customHeight="1">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1.25" customHeight="1">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1.25" customHeight="1">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1.25" customHeight="1">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1.25" customHeight="1">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1.25" customHeight="1">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1.25" customHeight="1">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1.25" customHeight="1">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1.25" customHeight="1">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1.25" customHeight="1">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1.25" customHeight="1">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1.25" customHeight="1">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1.25" customHeight="1">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1.25" customHeight="1">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1.25" customHeight="1">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1.25" customHeight="1">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1.25" customHeight="1">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1.25" customHeight="1">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1.25" customHeight="1">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1.25" customHeight="1">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1.25" customHeight="1">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1.25" customHeight="1">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1.25" customHeight="1">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1.25" customHeight="1">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1.25" customHeight="1">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1.25" customHeight="1">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1.25" customHeight="1">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1.25" customHeight="1">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1.25" customHeight="1">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1.25" customHeight="1">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1.25" customHeight="1">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1.25" customHeight="1">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1.25" customHeight="1">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1.25" customHeight="1">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1.25" customHeight="1">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1.25" customHeight="1">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1.25" customHeight="1">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1.25" customHeight="1">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1.25" customHeight="1">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1.25" customHeight="1">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1.25" customHeight="1">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1.25" customHeight="1">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1.25" customHeight="1">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1.25" customHeight="1">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1.25" customHeight="1">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1.25" customHeight="1">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1.25" customHeight="1">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1.25" customHeight="1">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1.25" customHeight="1">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1.25" customHeight="1">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1.25" customHeight="1">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1.25" customHeight="1">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1.25" customHeight="1">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1.25" customHeight="1">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1.25" customHeight="1">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1.25" customHeight="1">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1.25" customHeight="1">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1.25" customHeight="1">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1.25" customHeight="1">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1.25" customHeight="1">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1.25" customHeight="1">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1.25" customHeight="1">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1.25" customHeight="1">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1.25" customHeight="1">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1.25" customHeight="1">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1.25" customHeight="1">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1.25" customHeight="1">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1.25" customHeight="1">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1.25" customHeight="1">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1.25" customHeight="1">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1.25" customHeight="1">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1.25" customHeight="1">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1.25" customHeight="1">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1.25" customHeight="1">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1.25" customHeight="1">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1.25" customHeight="1">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1.25" customHeight="1">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1.25" customHeight="1">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1.25" customHeight="1">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1.25" customHeight="1">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1.25" customHeight="1">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1.25" customHeight="1">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1.25" customHeight="1">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1.25" customHeight="1">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1.25" customHeight="1">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1.25" customHeight="1">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1.25" customHeight="1">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1.25" customHeight="1">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1.25" customHeight="1">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1.25" customHeight="1">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1.25" customHeight="1">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1.25" customHeight="1">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1.25" customHeight="1">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1.25" customHeight="1">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1.25" customHeight="1">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1.25" customHeight="1">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1.25" customHeight="1">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1.25" customHeight="1">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1.25" customHeight="1">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1.25" customHeight="1">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1.25" customHeight="1">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1.25" customHeight="1">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1.25" customHeight="1">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1.25" customHeight="1">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1.25" customHeight="1">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1.25" customHeight="1">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1.25" customHeight="1">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1.25" customHeight="1">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1.25" customHeight="1">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1.25" customHeight="1">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1.25" customHeight="1">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1.25" customHeight="1">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1.25" customHeight="1">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1.25" customHeight="1">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1.25" customHeight="1">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1.25" customHeight="1">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1.25" customHeight="1">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1.25" customHeight="1">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1.25" customHeight="1">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1.25" customHeight="1">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1.25" customHeight="1">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1.25" customHeight="1">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1.25" customHeight="1">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1.25" customHeight="1">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1.25" customHeight="1">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1.25" customHeight="1">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1.25" customHeight="1">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1.25" customHeight="1">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1.25" customHeight="1">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1.25" customHeight="1">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1.25" customHeight="1">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1.25" customHeight="1">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1.25" customHeight="1">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1.25" customHeight="1">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1.25" customHeight="1">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1.25" customHeight="1">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1.25" customHeight="1">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1.25" customHeight="1">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1.25" customHeight="1">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1.25" customHeight="1">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1.25" customHeight="1">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1.25" customHeight="1">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1.25" customHeight="1">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1.25" customHeight="1">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1.25" customHeight="1">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1.25" customHeight="1">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1.25" customHeight="1">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1.25" customHeight="1">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1.25" customHeight="1">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1.25" customHeight="1">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1.25" customHeight="1">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1.25" customHeight="1">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1.25" customHeight="1">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1.25" customHeight="1">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1.25" customHeight="1">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1.25" customHeight="1">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1.25" customHeight="1">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1.25" customHeight="1">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1.25" customHeight="1">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1.25" customHeight="1">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1.25" customHeight="1">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1.25" customHeight="1">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1.25" customHeight="1">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1.25" customHeight="1">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1.25" customHeight="1">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1.25" customHeight="1">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1.25" customHeight="1">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1.25" customHeight="1">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1.25" customHeight="1">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1.25" customHeight="1">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1.25" customHeight="1">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1.25" customHeight="1">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1.25" customHeight="1">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1.25" customHeight="1">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1.25" customHeight="1">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1.25" customHeight="1">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1.25" customHeight="1">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1.25" customHeight="1">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1.25" customHeight="1">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1.25" customHeight="1">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1.25" customHeight="1">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1.25" customHeight="1">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1.25" customHeight="1">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1.25" customHeight="1">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1.25" customHeight="1">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1.25" customHeight="1">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1.25" customHeight="1">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1.25" customHeight="1">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1.25" customHeight="1">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1.25" customHeight="1">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1.25" customHeight="1">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1.25" customHeight="1">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1.25" customHeight="1">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1.25" customHeight="1">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1.25" customHeight="1">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1.25" customHeight="1">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1.25" customHeight="1">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1.25" customHeight="1">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1.25" customHeight="1">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1.25" customHeight="1">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1.25" customHeight="1">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1.25" customHeight="1">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1.25" customHeight="1">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1.25" customHeight="1">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1.25" customHeight="1">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1.25" customHeight="1">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1.25" customHeight="1">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1.25" customHeight="1">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1.25" customHeight="1">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1.25" customHeight="1">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1.25" customHeight="1">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1.25" customHeight="1">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1.25" customHeight="1">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1.25" customHeight="1">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1.25" customHeight="1">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1.25" customHeight="1">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1.25" customHeight="1">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1.25" customHeight="1">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1.25" customHeight="1">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1.25" customHeight="1">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1.25" customHeight="1">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1.25" customHeight="1">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1.25" customHeight="1">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1.25" customHeight="1">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1.25" customHeight="1">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1.25" customHeight="1">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1.25" customHeight="1">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1.25" customHeight="1">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1.25" customHeight="1">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1.25" customHeight="1">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1.25" customHeight="1">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1.25" customHeight="1">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1.25" customHeight="1">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1.25" customHeight="1">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1.25" customHeight="1">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1.25" customHeight="1">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1.25" customHeight="1">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1.25" customHeight="1">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1.25" customHeight="1">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1.25" customHeight="1">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1.25" customHeight="1">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1.25" customHeight="1">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1.25" customHeight="1">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1.25" customHeight="1">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1.25" customHeight="1">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1.25" customHeight="1">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1.25" customHeight="1">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1.25" customHeight="1">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1.25" customHeight="1">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1.25" customHeight="1">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1.25" customHeight="1">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1.25" customHeight="1">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1.25" customHeight="1">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1.25" customHeight="1">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1.25" customHeight="1">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1.25" customHeight="1">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1.25" customHeight="1">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1.25" customHeight="1">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1.25" customHeight="1">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1.25" customHeight="1">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1.25" customHeight="1">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1.25" customHeight="1">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1.25" customHeight="1">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1.25" customHeight="1">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1.25" customHeight="1">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1.25" customHeight="1">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1.25" customHeight="1">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1.25" customHeight="1">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1.25" customHeight="1">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1.25" customHeight="1">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1.25" customHeight="1">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1.25" customHeight="1">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1.25" customHeight="1">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1.25" customHeight="1">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1.25" customHeight="1">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1.25" customHeight="1">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1.25" customHeight="1">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1.25" customHeight="1">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1.25" customHeight="1">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1.25" customHeight="1">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1.25" customHeight="1">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1.25" customHeight="1">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1.25" customHeight="1">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1.25" customHeight="1">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1.25" customHeight="1">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1.25" customHeight="1">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1.25" customHeight="1">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1.25" customHeight="1">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1.25" customHeight="1">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1.25" customHeight="1">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1.25" customHeight="1">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1.25" customHeight="1">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1.25" customHeight="1">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1.25" customHeight="1">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1.25" customHeight="1">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1.25" customHeight="1">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1.25" customHeight="1">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1.25" customHeight="1">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1.25" customHeight="1">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1.25" customHeight="1">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1.25" customHeight="1">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1.25" customHeight="1">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1.25" customHeight="1">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1.25" customHeight="1">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1.25" customHeight="1">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1.25" customHeight="1">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1.25" customHeight="1">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1.25" customHeight="1">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1.25" customHeight="1">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1.25" customHeight="1">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1.25" customHeight="1">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1.25" customHeight="1">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1.25" customHeight="1">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1.25" customHeight="1">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1.25" customHeight="1">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1.25" customHeight="1">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1.25" customHeight="1">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1.25" customHeight="1">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1.25" customHeight="1">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1.25" customHeight="1">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1.25" customHeight="1">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1.25" customHeight="1">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1.25" customHeight="1">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1.25" customHeight="1">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1.25" customHeight="1">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1.25" customHeight="1">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1.25" customHeight="1">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1.25" customHeight="1">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1.25" customHeight="1">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1.25" customHeight="1">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1.25" customHeight="1">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1.25" customHeight="1">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1.25" customHeight="1">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1.25" customHeight="1">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1.25" customHeight="1">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1.25" customHeight="1">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1.25" customHeight="1">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1.25" customHeight="1">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1.25" customHeight="1">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1.25" customHeight="1">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1.25" customHeight="1">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1.25" customHeight="1">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1.25" customHeight="1">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1.25" customHeight="1">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1.25" customHeight="1">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1.25" customHeight="1">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1.25" customHeight="1">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1.25" customHeight="1">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1.25" customHeight="1">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1.25" customHeight="1">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1.25" customHeight="1">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1.25" customHeight="1">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1.25" customHeight="1">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1.25" customHeight="1">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1.25" customHeight="1">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1.25" customHeight="1">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1.25" customHeight="1">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1.25" customHeight="1">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1.25" customHeight="1">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1.25" customHeight="1">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1.25" customHeight="1">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1.25" customHeight="1">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1.25" customHeight="1">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1.25" customHeight="1">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1.25" customHeight="1">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1.25" customHeight="1">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1.25" customHeight="1">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1.25" customHeight="1">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1.25" customHeight="1">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1.25" customHeight="1">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1.25" customHeight="1">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1.25" customHeight="1">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1.25" customHeight="1">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1.25" customHeight="1">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1.25" customHeight="1">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1.25" customHeight="1">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1.25" customHeight="1">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1.25" customHeight="1">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1.25" customHeight="1">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1.25" customHeight="1">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1.25" customHeight="1">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1.25" customHeight="1">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1.25" customHeight="1">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1.25" customHeight="1">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1.25" customHeight="1">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1.25" customHeight="1">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1.25" customHeight="1">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1.25" customHeight="1">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1.25" customHeight="1">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1.25" customHeight="1">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1.25" customHeight="1">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1.25" customHeight="1">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1.25" customHeight="1">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1.25" customHeight="1">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1.25" customHeight="1">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1.25" customHeight="1">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1.25" customHeight="1">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1.25" customHeight="1">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1.25" customHeight="1">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1.25" customHeight="1">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1.25" customHeight="1">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1.25" customHeight="1">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1.25" customHeight="1">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1.25" customHeight="1">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1.25" customHeight="1">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1.25" customHeight="1">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1.25" customHeight="1">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1.25" customHeight="1">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1.25" customHeight="1">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1.25" customHeight="1">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1.25" customHeight="1">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1.25" customHeight="1">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1.25" customHeight="1">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1.25" customHeight="1">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1.25" customHeight="1">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1.25" customHeight="1">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1.25" customHeight="1">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1.25" customHeight="1">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1.25" customHeight="1">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1.25" customHeight="1">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1.25" customHeight="1">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1.25" customHeight="1">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1.25" customHeight="1">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1.25" customHeight="1">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1.25" customHeight="1">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1.25" customHeight="1">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1.25" customHeight="1">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1.25" customHeight="1">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1.25" customHeight="1">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1.25" customHeight="1">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1.25" customHeight="1">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1.25" customHeight="1">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1.25" customHeight="1">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1.25" customHeight="1">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1.25" customHeight="1">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1.25" customHeight="1">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1.25" customHeight="1">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1.25" customHeight="1">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1.25" customHeight="1">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1.25" customHeight="1">
      <c r="A999" s="9"/>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17">
    <mergeCell ref="A19:C19"/>
    <mergeCell ref="A20:C20"/>
    <mergeCell ref="A21:C21"/>
    <mergeCell ref="A6:C6"/>
    <mergeCell ref="A7:B7"/>
    <mergeCell ref="A8:C8"/>
    <mergeCell ref="A9:A10"/>
    <mergeCell ref="B9:C9"/>
    <mergeCell ref="B10:C10"/>
    <mergeCell ref="A11:A18"/>
    <mergeCell ref="H2:H4"/>
    <mergeCell ref="I2:L2"/>
    <mergeCell ref="M2:N2"/>
    <mergeCell ref="I3:L3"/>
    <mergeCell ref="M3:N3"/>
    <mergeCell ref="I4:L4"/>
    <mergeCell ref="M4:N4"/>
  </mergeCells>
  <phoneticPr fontId="18"/>
  <dataValidations count="7">
    <dataValidation type="list" allowBlank="1" showInputMessage="1" showErrorMessage="1" prompt="クリックして値を入力してください" sqref="C14" xr:uid="{00000000-0002-0000-0000-000000000000}">
      <formula1>$C$36:$C$40</formula1>
    </dataValidation>
    <dataValidation type="list" allowBlank="1" showInputMessage="1" showErrorMessage="1" prompt="クリックして値を入力してください" sqref="C12" xr:uid="{00000000-0002-0000-0000-000001000000}">
      <formula1>$C$27:$C$29</formula1>
    </dataValidation>
    <dataValidation type="list" allowBlank="1" showInputMessage="1" showErrorMessage="1" prompt="クリックして値を入力してください" sqref="C16" xr:uid="{00000000-0002-0000-0000-000002000000}">
      <formula1>$C$43:$C$44</formula1>
    </dataValidation>
    <dataValidation type="list" allowBlank="1" showInputMessage="1" showErrorMessage="1" prompt="クリックして値を入力してください" sqref="C11" xr:uid="{00000000-0002-0000-0000-000003000000}">
      <formula1>$C$24:$C$26</formula1>
    </dataValidation>
    <dataValidation type="list" allowBlank="1" showInputMessage="1" showErrorMessage="1" prompt="クリックして値を入力してください" sqref="C13" xr:uid="{00000000-0002-0000-0000-000004000000}">
      <formula1>$C$30:$C$35</formula1>
    </dataValidation>
    <dataValidation type="list" allowBlank="1" showInputMessage="1" showErrorMessage="1" prompt="クリックして値を入力してください" sqref="C15" xr:uid="{00000000-0002-0000-0000-000005000000}">
      <formula1>$C$41:$C$42</formula1>
    </dataValidation>
    <dataValidation type="list" allowBlank="1" showInputMessage="1" showErrorMessage="1" prompt="クリックして値を入力してください" sqref="C18" xr:uid="{00000000-0002-0000-0000-000006000000}">
      <formula1>$C$45:$C$49</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zoomScaleNormal="100" workbookViewId="0">
      <pane ySplit="1" topLeftCell="A2" activePane="bottomLeft" state="frozen"/>
      <selection pane="bottomLeft"/>
    </sheetView>
  </sheetViews>
  <sheetFormatPr defaultColWidth="12.625" defaultRowHeight="15" customHeight="1"/>
  <cols>
    <col min="1" max="1" width="8.125" customWidth="1"/>
    <col min="2" max="2" width="9.875" customWidth="1"/>
    <col min="3" max="13" width="15.625" customWidth="1"/>
    <col min="14" max="14" width="18.75" customWidth="1"/>
    <col min="15" max="26" width="8" customWidth="1"/>
  </cols>
  <sheetData>
    <row r="1" spans="1:26" ht="13.5" customHeight="1">
      <c r="A1" s="34"/>
      <c r="B1" s="35"/>
      <c r="C1" s="36">
        <v>4</v>
      </c>
      <c r="D1" s="37">
        <v>5</v>
      </c>
      <c r="E1" s="37">
        <v>6</v>
      </c>
      <c r="F1" s="37">
        <v>7</v>
      </c>
      <c r="G1" s="37">
        <v>9</v>
      </c>
      <c r="H1" s="37">
        <v>10</v>
      </c>
      <c r="I1" s="37">
        <v>11</v>
      </c>
      <c r="J1" s="37">
        <v>12</v>
      </c>
      <c r="K1" s="37">
        <v>1</v>
      </c>
      <c r="L1" s="37">
        <v>2</v>
      </c>
      <c r="M1" s="38">
        <v>3</v>
      </c>
      <c r="N1" s="39" t="s">
        <v>14</v>
      </c>
      <c r="O1" s="40"/>
      <c r="P1" s="40"/>
      <c r="Q1" s="40"/>
      <c r="R1" s="40"/>
      <c r="S1" s="40"/>
      <c r="T1" s="40"/>
      <c r="U1" s="40"/>
      <c r="V1" s="40"/>
      <c r="W1" s="40"/>
      <c r="X1" s="40"/>
      <c r="Y1" s="40"/>
      <c r="Z1" s="40"/>
    </row>
    <row r="2" spans="1:26" ht="115.5" customHeight="1">
      <c r="A2" s="28" t="s">
        <v>15</v>
      </c>
      <c r="B2" s="29" t="s">
        <v>16</v>
      </c>
      <c r="C2" s="61" t="s">
        <v>91</v>
      </c>
      <c r="D2" s="62" t="s">
        <v>92</v>
      </c>
      <c r="E2" s="62" t="s">
        <v>93</v>
      </c>
      <c r="F2" s="62" t="s">
        <v>94</v>
      </c>
      <c r="G2" s="62" t="s">
        <v>95</v>
      </c>
      <c r="H2" s="62" t="s">
        <v>96</v>
      </c>
      <c r="I2" s="62" t="s">
        <v>97</v>
      </c>
      <c r="J2" s="62" t="s">
        <v>98</v>
      </c>
      <c r="K2" s="62" t="s">
        <v>99</v>
      </c>
      <c r="L2" s="62" t="s">
        <v>100</v>
      </c>
      <c r="M2" s="63" t="s">
        <v>101</v>
      </c>
      <c r="N2" s="64" t="s">
        <v>102</v>
      </c>
      <c r="O2" s="40"/>
      <c r="P2" s="40"/>
      <c r="Q2" s="40"/>
      <c r="R2" s="40"/>
      <c r="S2" s="40"/>
      <c r="T2" s="40"/>
      <c r="U2" s="40"/>
      <c r="V2" s="40"/>
      <c r="W2" s="40"/>
      <c r="X2" s="40"/>
      <c r="Y2" s="40"/>
      <c r="Z2" s="40"/>
    </row>
    <row r="3" spans="1:26" ht="153" customHeight="1">
      <c r="A3" s="26" t="s">
        <v>49</v>
      </c>
      <c r="B3" s="27" t="s">
        <v>52</v>
      </c>
      <c r="C3" s="19" t="s">
        <v>103</v>
      </c>
      <c r="D3" s="20" t="s">
        <v>104</v>
      </c>
      <c r="E3" s="20" t="s">
        <v>105</v>
      </c>
      <c r="F3" s="20" t="s">
        <v>106</v>
      </c>
      <c r="G3" s="20" t="s">
        <v>107</v>
      </c>
      <c r="H3" s="20" t="s">
        <v>108</v>
      </c>
      <c r="I3" s="20" t="s">
        <v>109</v>
      </c>
      <c r="J3" s="20" t="s">
        <v>110</v>
      </c>
      <c r="K3" s="20" t="s">
        <v>111</v>
      </c>
      <c r="L3" s="20" t="s">
        <v>112</v>
      </c>
      <c r="M3" s="21" t="s">
        <v>113</v>
      </c>
      <c r="N3" s="41"/>
      <c r="O3" s="40"/>
      <c r="P3" s="40"/>
      <c r="Q3" s="40"/>
      <c r="R3" s="40"/>
      <c r="S3" s="40"/>
      <c r="T3" s="40"/>
      <c r="U3" s="40"/>
      <c r="V3" s="40"/>
      <c r="W3" s="40"/>
      <c r="X3" s="40"/>
      <c r="Y3" s="40"/>
      <c r="Z3" s="40"/>
    </row>
    <row r="4" spans="1:26" ht="198" customHeight="1">
      <c r="A4" s="26" t="s">
        <v>49</v>
      </c>
      <c r="B4" s="27" t="s">
        <v>86</v>
      </c>
      <c r="C4" s="19" t="s">
        <v>114</v>
      </c>
      <c r="D4" s="20" t="s">
        <v>115</v>
      </c>
      <c r="E4" s="20" t="s">
        <v>116</v>
      </c>
      <c r="F4" s="20" t="s">
        <v>117</v>
      </c>
      <c r="G4" s="20" t="s">
        <v>118</v>
      </c>
      <c r="H4" s="20" t="s">
        <v>119</v>
      </c>
      <c r="I4" s="20" t="s">
        <v>120</v>
      </c>
      <c r="J4" s="20" t="s">
        <v>121</v>
      </c>
      <c r="K4" s="20" t="s">
        <v>122</v>
      </c>
      <c r="L4" s="20" t="s">
        <v>123</v>
      </c>
      <c r="M4" s="21" t="s">
        <v>124</v>
      </c>
      <c r="N4" s="41"/>
      <c r="O4" s="40"/>
      <c r="P4" s="40"/>
      <c r="Q4" s="40"/>
      <c r="R4" s="40"/>
      <c r="S4" s="40"/>
      <c r="T4" s="40"/>
      <c r="U4" s="40"/>
      <c r="V4" s="40"/>
      <c r="W4" s="40"/>
      <c r="X4" s="40"/>
      <c r="Y4" s="40"/>
      <c r="Z4" s="40"/>
    </row>
    <row r="5" spans="1:26" ht="216" customHeight="1">
      <c r="A5" s="26" t="s">
        <v>49</v>
      </c>
      <c r="B5" s="27" t="s">
        <v>50</v>
      </c>
      <c r="C5" s="19" t="s">
        <v>125</v>
      </c>
      <c r="D5" s="20" t="s">
        <v>126</v>
      </c>
      <c r="E5" s="20" t="s">
        <v>127</v>
      </c>
      <c r="F5" s="20" t="s">
        <v>128</v>
      </c>
      <c r="G5" s="20" t="s">
        <v>129</v>
      </c>
      <c r="H5" s="20" t="s">
        <v>130</v>
      </c>
      <c r="I5" s="20" t="s">
        <v>131</v>
      </c>
      <c r="J5" s="20" t="s">
        <v>132</v>
      </c>
      <c r="K5" s="20" t="s">
        <v>362</v>
      </c>
      <c r="L5" s="20" t="s">
        <v>133</v>
      </c>
      <c r="M5" s="21" t="s">
        <v>134</v>
      </c>
      <c r="N5" s="41"/>
      <c r="O5" s="40"/>
      <c r="P5" s="40"/>
      <c r="Q5" s="40"/>
      <c r="R5" s="40"/>
      <c r="S5" s="40"/>
      <c r="T5" s="40"/>
      <c r="U5" s="40"/>
      <c r="V5" s="40"/>
      <c r="W5" s="40"/>
      <c r="X5" s="40"/>
      <c r="Y5" s="40"/>
      <c r="Z5" s="40"/>
    </row>
    <row r="6" spans="1:26" ht="112.5" customHeight="1">
      <c r="A6" s="26" t="s">
        <v>51</v>
      </c>
      <c r="B6" s="27" t="s">
        <v>52</v>
      </c>
      <c r="C6" s="19" t="s">
        <v>135</v>
      </c>
      <c r="D6" s="20" t="s">
        <v>136</v>
      </c>
      <c r="E6" s="20" t="s">
        <v>137</v>
      </c>
      <c r="F6" s="20"/>
      <c r="G6" s="20" t="s">
        <v>138</v>
      </c>
      <c r="H6" s="20" t="s">
        <v>139</v>
      </c>
      <c r="I6" s="20" t="s">
        <v>140</v>
      </c>
      <c r="J6" s="20"/>
      <c r="K6" s="20" t="s">
        <v>141</v>
      </c>
      <c r="L6" s="20" t="s">
        <v>142</v>
      </c>
      <c r="M6" s="21" t="s">
        <v>143</v>
      </c>
      <c r="N6" s="41"/>
      <c r="O6" s="40"/>
      <c r="P6" s="40"/>
      <c r="Q6" s="40"/>
      <c r="R6" s="40"/>
      <c r="S6" s="40"/>
      <c r="T6" s="40"/>
      <c r="U6" s="40"/>
      <c r="V6" s="40"/>
      <c r="W6" s="40"/>
      <c r="X6" s="40"/>
      <c r="Y6" s="40"/>
      <c r="Z6" s="40"/>
    </row>
    <row r="7" spans="1:26" ht="117" customHeight="1">
      <c r="A7" s="26" t="s">
        <v>51</v>
      </c>
      <c r="B7" s="27" t="s">
        <v>86</v>
      </c>
      <c r="C7" s="19" t="s">
        <v>144</v>
      </c>
      <c r="D7" s="20" t="s">
        <v>145</v>
      </c>
      <c r="E7" s="20"/>
      <c r="F7" s="20" t="s">
        <v>146</v>
      </c>
      <c r="G7" s="20" t="s">
        <v>147</v>
      </c>
      <c r="H7" s="20" t="s">
        <v>148</v>
      </c>
      <c r="I7" s="20" t="s">
        <v>149</v>
      </c>
      <c r="J7" s="20"/>
      <c r="K7" s="20" t="s">
        <v>150</v>
      </c>
      <c r="L7" s="20" t="s">
        <v>151</v>
      </c>
      <c r="M7" s="21" t="s">
        <v>152</v>
      </c>
      <c r="N7" s="41"/>
      <c r="O7" s="40"/>
      <c r="P7" s="40"/>
      <c r="Q7" s="40"/>
      <c r="R7" s="40"/>
      <c r="S7" s="40"/>
      <c r="T7" s="40"/>
      <c r="U7" s="40"/>
      <c r="V7" s="40"/>
      <c r="W7" s="40"/>
      <c r="X7" s="40"/>
      <c r="Y7" s="40"/>
      <c r="Z7" s="40"/>
    </row>
    <row r="8" spans="1:26" ht="114.75" customHeight="1">
      <c r="A8" s="26" t="s">
        <v>51</v>
      </c>
      <c r="B8" s="27" t="s">
        <v>59</v>
      </c>
      <c r="C8" s="19" t="s">
        <v>153</v>
      </c>
      <c r="D8" s="20" t="s">
        <v>154</v>
      </c>
      <c r="E8" s="20" t="s">
        <v>155</v>
      </c>
      <c r="F8" s="20"/>
      <c r="G8" s="20" t="s">
        <v>156</v>
      </c>
      <c r="H8" s="20" t="s">
        <v>157</v>
      </c>
      <c r="I8" s="20" t="s">
        <v>158</v>
      </c>
      <c r="J8" s="20"/>
      <c r="K8" s="20" t="s">
        <v>159</v>
      </c>
      <c r="L8" s="20" t="s">
        <v>160</v>
      </c>
      <c r="M8" s="21"/>
      <c r="N8" s="41"/>
      <c r="O8" s="40"/>
      <c r="P8" s="40"/>
      <c r="Q8" s="40"/>
      <c r="R8" s="40"/>
      <c r="S8" s="40"/>
      <c r="T8" s="40"/>
      <c r="U8" s="40"/>
      <c r="V8" s="40"/>
      <c r="W8" s="40"/>
      <c r="X8" s="40"/>
      <c r="Y8" s="40"/>
      <c r="Z8" s="40"/>
    </row>
    <row r="9" spans="1:26" ht="96.75" customHeight="1">
      <c r="A9" s="26" t="s">
        <v>53</v>
      </c>
      <c r="B9" s="27" t="s">
        <v>52</v>
      </c>
      <c r="C9" s="19" t="s">
        <v>161</v>
      </c>
      <c r="D9" s="20" t="s">
        <v>162</v>
      </c>
      <c r="E9" s="20" t="s">
        <v>163</v>
      </c>
      <c r="F9" s="20" t="s">
        <v>164</v>
      </c>
      <c r="G9" s="20" t="s">
        <v>165</v>
      </c>
      <c r="H9" s="20" t="s">
        <v>166</v>
      </c>
      <c r="I9" s="20" t="s">
        <v>167</v>
      </c>
      <c r="J9" s="20" t="s">
        <v>168</v>
      </c>
      <c r="K9" s="20" t="s">
        <v>169</v>
      </c>
      <c r="L9" s="20" t="s">
        <v>170</v>
      </c>
      <c r="M9" s="21" t="s">
        <v>171</v>
      </c>
      <c r="N9" s="41"/>
      <c r="O9" s="40"/>
      <c r="P9" s="40"/>
      <c r="Q9" s="40"/>
      <c r="R9" s="40"/>
      <c r="S9" s="40"/>
      <c r="T9" s="40"/>
      <c r="U9" s="40"/>
      <c r="V9" s="40"/>
      <c r="W9" s="40"/>
      <c r="X9" s="40"/>
      <c r="Y9" s="40"/>
      <c r="Z9" s="40"/>
    </row>
    <row r="10" spans="1:26" ht="126" customHeight="1">
      <c r="A10" s="26" t="s">
        <v>53</v>
      </c>
      <c r="B10" s="27" t="s">
        <v>55</v>
      </c>
      <c r="C10" s="19" t="s">
        <v>172</v>
      </c>
      <c r="D10" s="20" t="s">
        <v>173</v>
      </c>
      <c r="E10" s="20" t="s">
        <v>174</v>
      </c>
      <c r="F10" s="65"/>
      <c r="G10" s="20" t="s">
        <v>175</v>
      </c>
      <c r="H10" s="20" t="s">
        <v>176</v>
      </c>
      <c r="I10" s="20" t="s">
        <v>177</v>
      </c>
      <c r="J10" s="20" t="s">
        <v>178</v>
      </c>
      <c r="K10" s="20" t="s">
        <v>179</v>
      </c>
      <c r="L10" s="20" t="s">
        <v>180</v>
      </c>
      <c r="M10" s="21"/>
      <c r="N10" s="41"/>
      <c r="O10" s="40"/>
      <c r="P10" s="40"/>
      <c r="Q10" s="40"/>
      <c r="R10" s="40"/>
      <c r="S10" s="40"/>
      <c r="T10" s="40"/>
      <c r="U10" s="40"/>
      <c r="V10" s="40"/>
      <c r="W10" s="40"/>
      <c r="X10" s="40"/>
      <c r="Y10" s="40"/>
      <c r="Z10" s="40"/>
    </row>
    <row r="11" spans="1:26" ht="126" customHeight="1">
      <c r="A11" s="26" t="s">
        <v>53</v>
      </c>
      <c r="B11" s="27" t="s">
        <v>87</v>
      </c>
      <c r="C11" s="19" t="s">
        <v>181</v>
      </c>
      <c r="D11" s="20" t="s">
        <v>182</v>
      </c>
      <c r="E11" s="20" t="s">
        <v>183</v>
      </c>
      <c r="F11" s="20" t="s">
        <v>184</v>
      </c>
      <c r="G11" s="20" t="s">
        <v>185</v>
      </c>
      <c r="H11" s="20" t="s">
        <v>186</v>
      </c>
      <c r="I11" s="20" t="s">
        <v>187</v>
      </c>
      <c r="J11" s="20" t="s">
        <v>188</v>
      </c>
      <c r="K11" s="20" t="s">
        <v>189</v>
      </c>
      <c r="L11" s="20" t="s">
        <v>190</v>
      </c>
      <c r="M11" s="21" t="s">
        <v>191</v>
      </c>
      <c r="N11" s="41"/>
      <c r="O11" s="40"/>
      <c r="P11" s="40"/>
      <c r="Q11" s="40"/>
      <c r="R11" s="40"/>
      <c r="S11" s="40"/>
      <c r="T11" s="40"/>
      <c r="U11" s="40"/>
      <c r="V11" s="40"/>
      <c r="W11" s="40"/>
      <c r="X11" s="40"/>
      <c r="Y11" s="40"/>
      <c r="Z11" s="40"/>
    </row>
    <row r="12" spans="1:26" ht="85.5" customHeight="1">
      <c r="A12" s="26" t="s">
        <v>53</v>
      </c>
      <c r="B12" s="27" t="s">
        <v>86</v>
      </c>
      <c r="C12" s="19" t="s">
        <v>192</v>
      </c>
      <c r="D12" s="20" t="s">
        <v>193</v>
      </c>
      <c r="E12" s="20" t="s">
        <v>194</v>
      </c>
      <c r="F12" s="20" t="s">
        <v>195</v>
      </c>
      <c r="G12" s="20" t="s">
        <v>196</v>
      </c>
      <c r="H12" s="20" t="s">
        <v>197</v>
      </c>
      <c r="I12" s="20" t="s">
        <v>198</v>
      </c>
      <c r="J12" s="20" t="s">
        <v>199</v>
      </c>
      <c r="K12" s="20" t="s">
        <v>200</v>
      </c>
      <c r="L12" s="20" t="s">
        <v>201</v>
      </c>
      <c r="M12" s="21" t="s">
        <v>202</v>
      </c>
      <c r="N12" s="41"/>
      <c r="O12" s="40"/>
      <c r="P12" s="40"/>
      <c r="Q12" s="40"/>
      <c r="R12" s="40"/>
      <c r="S12" s="40"/>
      <c r="T12" s="40"/>
      <c r="U12" s="40"/>
      <c r="V12" s="40"/>
      <c r="W12" s="40"/>
      <c r="X12" s="40"/>
      <c r="Y12" s="40"/>
      <c r="Z12" s="40"/>
    </row>
    <row r="13" spans="1:26" ht="90" customHeight="1">
      <c r="A13" s="26" t="s">
        <v>53</v>
      </c>
      <c r="B13" s="27" t="s">
        <v>88</v>
      </c>
      <c r="C13" s="19" t="s">
        <v>203</v>
      </c>
      <c r="D13" s="20" t="s">
        <v>204</v>
      </c>
      <c r="E13" s="20" t="s">
        <v>205</v>
      </c>
      <c r="F13" s="20" t="s">
        <v>206</v>
      </c>
      <c r="G13" s="20" t="s">
        <v>207</v>
      </c>
      <c r="H13" s="20" t="s">
        <v>208</v>
      </c>
      <c r="I13" s="20" t="s">
        <v>209</v>
      </c>
      <c r="J13" s="20" t="s">
        <v>210</v>
      </c>
      <c r="K13" s="20" t="s">
        <v>211</v>
      </c>
      <c r="L13" s="20" t="s">
        <v>212</v>
      </c>
      <c r="M13" s="21" t="s">
        <v>213</v>
      </c>
      <c r="N13" s="41"/>
      <c r="O13" s="40"/>
      <c r="P13" s="40"/>
      <c r="Q13" s="40"/>
      <c r="R13" s="40"/>
      <c r="S13" s="40"/>
      <c r="T13" s="40"/>
      <c r="U13" s="40"/>
      <c r="V13" s="40"/>
      <c r="W13" s="40"/>
      <c r="X13" s="40"/>
      <c r="Y13" s="40"/>
      <c r="Z13" s="40"/>
    </row>
    <row r="14" spans="1:26" ht="85.5" customHeight="1">
      <c r="A14" s="26" t="s">
        <v>53</v>
      </c>
      <c r="B14" s="27" t="s">
        <v>59</v>
      </c>
      <c r="C14" s="19" t="s">
        <v>214</v>
      </c>
      <c r="D14" s="20" t="s">
        <v>215</v>
      </c>
      <c r="E14" s="20" t="s">
        <v>216</v>
      </c>
      <c r="F14" s="20" t="s">
        <v>217</v>
      </c>
      <c r="G14" s="20" t="s">
        <v>218</v>
      </c>
      <c r="H14" s="20" t="s">
        <v>219</v>
      </c>
      <c r="I14" s="20" t="s">
        <v>220</v>
      </c>
      <c r="J14" s="20" t="s">
        <v>217</v>
      </c>
      <c r="K14" s="20" t="s">
        <v>221</v>
      </c>
      <c r="L14" s="20" t="s">
        <v>222</v>
      </c>
      <c r="M14" s="21" t="s">
        <v>223</v>
      </c>
      <c r="N14" s="41"/>
      <c r="O14" s="40"/>
      <c r="P14" s="40"/>
      <c r="Q14" s="40"/>
      <c r="R14" s="40"/>
      <c r="S14" s="40"/>
      <c r="T14" s="40"/>
      <c r="U14" s="40"/>
      <c r="V14" s="40"/>
      <c r="W14" s="40"/>
      <c r="X14" s="40"/>
      <c r="Y14" s="40"/>
      <c r="Z14" s="40"/>
    </row>
    <row r="15" spans="1:26" ht="81" customHeight="1">
      <c r="A15" s="26" t="s">
        <v>54</v>
      </c>
      <c r="B15" s="27" t="s">
        <v>52</v>
      </c>
      <c r="C15" s="19" t="s">
        <v>224</v>
      </c>
      <c r="D15" s="20" t="s">
        <v>225</v>
      </c>
      <c r="E15" s="20" t="s">
        <v>226</v>
      </c>
      <c r="F15" s="20" t="s">
        <v>227</v>
      </c>
      <c r="G15" s="20" t="s">
        <v>228</v>
      </c>
      <c r="H15" s="20" t="s">
        <v>229</v>
      </c>
      <c r="I15" s="20" t="s">
        <v>230</v>
      </c>
      <c r="J15" s="20" t="s">
        <v>231</v>
      </c>
      <c r="K15" s="20" t="s">
        <v>232</v>
      </c>
      <c r="L15" s="20" t="s">
        <v>233</v>
      </c>
      <c r="M15" s="20" t="s">
        <v>234</v>
      </c>
      <c r="N15" s="41"/>
      <c r="O15" s="40"/>
      <c r="P15" s="40"/>
      <c r="Q15" s="40"/>
      <c r="R15" s="40"/>
      <c r="S15" s="40"/>
      <c r="T15" s="40"/>
      <c r="U15" s="40"/>
      <c r="V15" s="40"/>
      <c r="W15" s="40"/>
      <c r="X15" s="40"/>
      <c r="Y15" s="40"/>
      <c r="Z15" s="40"/>
    </row>
    <row r="16" spans="1:26" ht="85.5" customHeight="1">
      <c r="A16" s="26" t="s">
        <v>54</v>
      </c>
      <c r="B16" s="27" t="s">
        <v>55</v>
      </c>
      <c r="C16" s="19" t="s">
        <v>235</v>
      </c>
      <c r="D16" s="20" t="s">
        <v>236</v>
      </c>
      <c r="E16" s="20" t="s">
        <v>237</v>
      </c>
      <c r="F16" s="20" t="s">
        <v>238</v>
      </c>
      <c r="G16" s="20" t="s">
        <v>239</v>
      </c>
      <c r="H16" s="20" t="s">
        <v>240</v>
      </c>
      <c r="I16" s="20" t="s">
        <v>241</v>
      </c>
      <c r="J16" s="20" t="s">
        <v>242</v>
      </c>
      <c r="K16" s="20" t="s">
        <v>243</v>
      </c>
      <c r="L16" s="20" t="s">
        <v>244</v>
      </c>
      <c r="M16" s="21" t="s">
        <v>245</v>
      </c>
      <c r="N16" s="41"/>
      <c r="O16" s="40"/>
      <c r="P16" s="40"/>
      <c r="Q16" s="40"/>
      <c r="R16" s="40"/>
      <c r="S16" s="40"/>
      <c r="T16" s="40"/>
      <c r="U16" s="40"/>
      <c r="V16" s="40"/>
      <c r="W16" s="40"/>
      <c r="X16" s="40"/>
      <c r="Y16" s="40"/>
      <c r="Z16" s="40"/>
    </row>
    <row r="17" spans="1:26" ht="85.5" customHeight="1">
      <c r="A17" s="26" t="s">
        <v>54</v>
      </c>
      <c r="B17" s="27" t="s">
        <v>87</v>
      </c>
      <c r="C17" s="19" t="s">
        <v>246</v>
      </c>
      <c r="D17" s="20" t="s">
        <v>247</v>
      </c>
      <c r="E17" s="20" t="s">
        <v>248</v>
      </c>
      <c r="F17" s="20" t="s">
        <v>249</v>
      </c>
      <c r="G17" s="20" t="s">
        <v>250</v>
      </c>
      <c r="H17" s="20" t="s">
        <v>251</v>
      </c>
      <c r="I17" s="20" t="s">
        <v>252</v>
      </c>
      <c r="J17" s="20"/>
      <c r="K17" s="20" t="s">
        <v>253</v>
      </c>
      <c r="L17" s="20" t="s">
        <v>254</v>
      </c>
      <c r="M17" s="21" t="s">
        <v>255</v>
      </c>
      <c r="N17" s="41"/>
      <c r="O17" s="40"/>
      <c r="P17" s="40"/>
      <c r="Q17" s="40"/>
      <c r="R17" s="40"/>
      <c r="S17" s="40"/>
      <c r="T17" s="40"/>
      <c r="U17" s="40"/>
      <c r="V17" s="40"/>
      <c r="W17" s="40"/>
      <c r="X17" s="40"/>
      <c r="Y17" s="40"/>
      <c r="Z17" s="40"/>
    </row>
    <row r="18" spans="1:26" ht="85.5" customHeight="1">
      <c r="A18" s="26" t="s">
        <v>54</v>
      </c>
      <c r="B18" s="27" t="s">
        <v>86</v>
      </c>
      <c r="C18" s="19" t="s">
        <v>256</v>
      </c>
      <c r="D18" s="20" t="s">
        <v>257</v>
      </c>
      <c r="E18" s="20" t="s">
        <v>258</v>
      </c>
      <c r="F18" s="20" t="s">
        <v>259</v>
      </c>
      <c r="G18" s="20" t="s">
        <v>260</v>
      </c>
      <c r="H18" s="20" t="s">
        <v>261</v>
      </c>
      <c r="I18" s="20" t="s">
        <v>262</v>
      </c>
      <c r="J18" s="20"/>
      <c r="K18" s="20" t="s">
        <v>263</v>
      </c>
      <c r="L18" s="20" t="s">
        <v>264</v>
      </c>
      <c r="M18" s="21" t="s">
        <v>265</v>
      </c>
      <c r="N18" s="41"/>
      <c r="O18" s="40"/>
      <c r="P18" s="40"/>
      <c r="Q18" s="40"/>
      <c r="R18" s="40"/>
      <c r="S18" s="40"/>
      <c r="T18" s="40"/>
      <c r="U18" s="40"/>
      <c r="V18" s="40"/>
      <c r="W18" s="40"/>
      <c r="X18" s="40"/>
      <c r="Y18" s="40"/>
      <c r="Z18" s="40"/>
    </row>
    <row r="19" spans="1:26" ht="90" customHeight="1">
      <c r="A19" s="26" t="s">
        <v>54</v>
      </c>
      <c r="B19" s="27" t="s">
        <v>88</v>
      </c>
      <c r="C19" s="19" t="s">
        <v>266</v>
      </c>
      <c r="D19" s="20" t="s">
        <v>267</v>
      </c>
      <c r="E19" s="20" t="s">
        <v>268</v>
      </c>
      <c r="F19" s="20" t="s">
        <v>269</v>
      </c>
      <c r="G19" s="20" t="s">
        <v>270</v>
      </c>
      <c r="H19" s="20" t="s">
        <v>271</v>
      </c>
      <c r="I19" s="20" t="s">
        <v>272</v>
      </c>
      <c r="J19" s="20"/>
      <c r="K19" s="20" t="s">
        <v>273</v>
      </c>
      <c r="L19" s="20" t="s">
        <v>274</v>
      </c>
      <c r="M19" s="21" t="s">
        <v>275</v>
      </c>
      <c r="N19" s="41"/>
      <c r="O19" s="40"/>
      <c r="P19" s="40"/>
      <c r="Q19" s="40"/>
      <c r="R19" s="40"/>
      <c r="S19" s="40"/>
      <c r="T19" s="40"/>
      <c r="U19" s="40"/>
      <c r="V19" s="40"/>
      <c r="W19" s="40"/>
      <c r="X19" s="40"/>
      <c r="Y19" s="40"/>
      <c r="Z19" s="40"/>
    </row>
    <row r="20" spans="1:26" ht="288" customHeight="1">
      <c r="A20" s="26" t="s">
        <v>56</v>
      </c>
      <c r="B20" s="27" t="s">
        <v>86</v>
      </c>
      <c r="C20" s="19" t="s">
        <v>276</v>
      </c>
      <c r="D20" s="20" t="s">
        <v>277</v>
      </c>
      <c r="E20" s="20" t="s">
        <v>278</v>
      </c>
      <c r="F20" s="20" t="s">
        <v>279</v>
      </c>
      <c r="G20" s="20" t="s">
        <v>280</v>
      </c>
      <c r="H20" s="20" t="s">
        <v>281</v>
      </c>
      <c r="I20" s="20" t="s">
        <v>282</v>
      </c>
      <c r="J20" s="20" t="s">
        <v>283</v>
      </c>
      <c r="K20" s="20" t="s">
        <v>284</v>
      </c>
      <c r="L20" s="20" t="s">
        <v>285</v>
      </c>
      <c r="M20" s="21" t="s">
        <v>286</v>
      </c>
      <c r="N20" s="41"/>
      <c r="O20" s="40"/>
      <c r="P20" s="40"/>
      <c r="Q20" s="40"/>
      <c r="R20" s="40"/>
      <c r="S20" s="40"/>
      <c r="T20" s="40"/>
      <c r="U20" s="40"/>
      <c r="V20" s="40"/>
      <c r="W20" s="40"/>
      <c r="X20" s="40"/>
      <c r="Y20" s="40"/>
      <c r="Z20" s="40"/>
    </row>
    <row r="21" spans="1:26" ht="81" customHeight="1">
      <c r="A21" s="26" t="s">
        <v>56</v>
      </c>
      <c r="B21" s="27" t="s">
        <v>57</v>
      </c>
      <c r="C21" s="19" t="s">
        <v>287</v>
      </c>
      <c r="D21" s="20" t="s">
        <v>288</v>
      </c>
      <c r="E21" s="20" t="s">
        <v>289</v>
      </c>
      <c r="F21" s="20" t="s">
        <v>290</v>
      </c>
      <c r="G21" s="20" t="s">
        <v>291</v>
      </c>
      <c r="H21" s="20" t="s">
        <v>292</v>
      </c>
      <c r="I21" s="20" t="s">
        <v>293</v>
      </c>
      <c r="J21" s="65"/>
      <c r="K21" s="20" t="s">
        <v>294</v>
      </c>
      <c r="L21" s="20" t="s">
        <v>295</v>
      </c>
      <c r="M21" s="21"/>
      <c r="N21" s="41"/>
      <c r="O21" s="40"/>
      <c r="P21" s="40"/>
      <c r="Q21" s="40"/>
      <c r="R21" s="40"/>
      <c r="S21" s="40"/>
      <c r="T21" s="40"/>
      <c r="U21" s="40"/>
      <c r="V21" s="40"/>
      <c r="W21" s="40"/>
      <c r="X21" s="40"/>
      <c r="Y21" s="40"/>
      <c r="Z21" s="40"/>
    </row>
    <row r="22" spans="1:26" ht="85.5" customHeight="1">
      <c r="A22" s="26" t="s">
        <v>58</v>
      </c>
      <c r="B22" s="27" t="s">
        <v>89</v>
      </c>
      <c r="C22" s="19" t="s">
        <v>296</v>
      </c>
      <c r="D22" s="20" t="s">
        <v>297</v>
      </c>
      <c r="E22" s="20" t="s">
        <v>298</v>
      </c>
      <c r="F22" s="20" t="s">
        <v>299</v>
      </c>
      <c r="G22" s="20" t="s">
        <v>300</v>
      </c>
      <c r="H22" s="20" t="s">
        <v>301</v>
      </c>
      <c r="I22" s="20" t="s">
        <v>302</v>
      </c>
      <c r="J22" s="20" t="s">
        <v>303</v>
      </c>
      <c r="K22" s="20" t="s">
        <v>304</v>
      </c>
      <c r="L22" s="20" t="s">
        <v>305</v>
      </c>
      <c r="M22" s="21" t="s">
        <v>306</v>
      </c>
      <c r="N22" s="41"/>
      <c r="O22" s="40"/>
      <c r="P22" s="40"/>
      <c r="Q22" s="40"/>
      <c r="R22" s="40"/>
      <c r="S22" s="40"/>
      <c r="T22" s="40"/>
      <c r="U22" s="40"/>
      <c r="V22" s="40"/>
      <c r="W22" s="40"/>
      <c r="X22" s="40"/>
      <c r="Y22" s="40"/>
      <c r="Z22" s="40"/>
    </row>
    <row r="23" spans="1:26" ht="113.25" customHeight="1">
      <c r="A23" s="26" t="s">
        <v>58</v>
      </c>
      <c r="B23" s="27" t="s">
        <v>59</v>
      </c>
      <c r="C23" s="19" t="s">
        <v>307</v>
      </c>
      <c r="D23" s="20" t="s">
        <v>308</v>
      </c>
      <c r="E23" s="20" t="s">
        <v>309</v>
      </c>
      <c r="F23" s="20" t="s">
        <v>310</v>
      </c>
      <c r="G23" s="20" t="s">
        <v>311</v>
      </c>
      <c r="H23" s="20" t="s">
        <v>312</v>
      </c>
      <c r="I23" s="20" t="s">
        <v>313</v>
      </c>
      <c r="J23" s="20" t="s">
        <v>314</v>
      </c>
      <c r="K23" s="20" t="s">
        <v>315</v>
      </c>
      <c r="L23" s="20" t="s">
        <v>316</v>
      </c>
      <c r="M23" s="21" t="s">
        <v>317</v>
      </c>
      <c r="N23" s="41"/>
      <c r="O23" s="40"/>
      <c r="P23" s="40"/>
      <c r="Q23" s="40"/>
      <c r="R23" s="40"/>
      <c r="S23" s="40"/>
      <c r="T23" s="40"/>
      <c r="U23" s="40"/>
      <c r="V23" s="40"/>
      <c r="W23" s="40"/>
      <c r="X23" s="40"/>
      <c r="Y23" s="40"/>
      <c r="Z23" s="40"/>
    </row>
    <row r="24" spans="1:26" ht="85.5" customHeight="1">
      <c r="A24" s="28" t="s">
        <v>60</v>
      </c>
      <c r="B24" s="29" t="s">
        <v>16</v>
      </c>
      <c r="C24" s="19" t="s">
        <v>61</v>
      </c>
      <c r="D24" s="20" t="s">
        <v>62</v>
      </c>
      <c r="E24" s="20" t="s">
        <v>63</v>
      </c>
      <c r="F24" s="20" t="s">
        <v>64</v>
      </c>
      <c r="G24" s="20" t="s">
        <v>65</v>
      </c>
      <c r="H24" s="20" t="s">
        <v>66</v>
      </c>
      <c r="I24" s="20" t="s">
        <v>67</v>
      </c>
      <c r="J24" s="20" t="s">
        <v>68</v>
      </c>
      <c r="K24" s="20" t="s">
        <v>69</v>
      </c>
      <c r="L24" s="20" t="s">
        <v>70</v>
      </c>
      <c r="M24" s="21"/>
      <c r="N24" s="41"/>
      <c r="O24" s="40"/>
      <c r="P24" s="40"/>
      <c r="Q24" s="40"/>
      <c r="R24" s="40"/>
      <c r="S24" s="40"/>
      <c r="T24" s="40"/>
      <c r="U24" s="40"/>
      <c r="V24" s="40"/>
      <c r="W24" s="40"/>
      <c r="X24" s="40"/>
      <c r="Y24" s="40"/>
      <c r="Z24" s="40"/>
    </row>
    <row r="25" spans="1:26" ht="85.5" customHeight="1">
      <c r="A25" s="28" t="s">
        <v>71</v>
      </c>
      <c r="B25" s="29" t="s">
        <v>52</v>
      </c>
      <c r="C25" s="19"/>
      <c r="D25" s="20"/>
      <c r="E25" s="20"/>
      <c r="F25" s="20"/>
      <c r="G25" s="20"/>
      <c r="H25" s="20"/>
      <c r="I25" s="20" t="s">
        <v>318</v>
      </c>
      <c r="J25" s="20"/>
      <c r="K25" s="20"/>
      <c r="L25" s="20"/>
      <c r="M25" s="21"/>
      <c r="N25" s="41"/>
      <c r="O25" s="40"/>
      <c r="P25" s="40"/>
      <c r="Q25" s="40"/>
      <c r="R25" s="40"/>
      <c r="S25" s="40"/>
      <c r="T25" s="40"/>
      <c r="U25" s="40"/>
      <c r="V25" s="40"/>
      <c r="W25" s="40"/>
      <c r="X25" s="40"/>
      <c r="Y25" s="40"/>
      <c r="Z25" s="40"/>
    </row>
    <row r="26" spans="1:26" ht="85.5" customHeight="1">
      <c r="A26" s="28" t="s">
        <v>71</v>
      </c>
      <c r="B26" s="29" t="s">
        <v>55</v>
      </c>
      <c r="C26" s="19"/>
      <c r="D26" s="20"/>
      <c r="E26" s="20"/>
      <c r="F26" s="20"/>
      <c r="G26" s="20"/>
      <c r="H26" s="20" t="s">
        <v>319</v>
      </c>
      <c r="I26" s="20"/>
      <c r="J26" s="20"/>
      <c r="K26" s="20"/>
      <c r="L26" s="20"/>
      <c r="M26" s="21"/>
      <c r="N26" s="41"/>
      <c r="O26" s="40"/>
      <c r="P26" s="40"/>
      <c r="Q26" s="40"/>
      <c r="R26" s="40"/>
      <c r="S26" s="40"/>
      <c r="T26" s="40"/>
      <c r="U26" s="40"/>
      <c r="V26" s="40"/>
      <c r="W26" s="40"/>
      <c r="X26" s="40"/>
      <c r="Y26" s="40"/>
      <c r="Z26" s="40"/>
    </row>
    <row r="27" spans="1:26" ht="85.5" customHeight="1">
      <c r="A27" s="28" t="s">
        <v>71</v>
      </c>
      <c r="B27" s="29" t="s">
        <v>16</v>
      </c>
      <c r="C27" s="19"/>
      <c r="D27" s="20"/>
      <c r="E27" s="20" t="s">
        <v>320</v>
      </c>
      <c r="F27" s="20"/>
      <c r="G27" s="20"/>
      <c r="H27" s="20"/>
      <c r="I27" s="20"/>
      <c r="J27" s="20"/>
      <c r="K27" s="66"/>
      <c r="L27" s="20"/>
      <c r="M27" s="21"/>
      <c r="N27" s="41"/>
      <c r="O27" s="40"/>
      <c r="P27" s="40"/>
      <c r="Q27" s="40"/>
      <c r="R27" s="40"/>
      <c r="S27" s="40"/>
      <c r="T27" s="40"/>
      <c r="U27" s="40"/>
      <c r="V27" s="40"/>
      <c r="W27" s="40"/>
      <c r="X27" s="40"/>
      <c r="Y27" s="40"/>
      <c r="Z27" s="40"/>
    </row>
    <row r="28" spans="1:26" ht="85.5" customHeight="1">
      <c r="A28" s="42" t="s">
        <v>71</v>
      </c>
      <c r="B28" s="43" t="s">
        <v>90</v>
      </c>
      <c r="C28" s="67"/>
      <c r="D28" s="68"/>
      <c r="E28" s="69"/>
      <c r="F28" s="68"/>
      <c r="G28" s="69"/>
      <c r="H28" s="68"/>
      <c r="I28" s="68"/>
      <c r="J28" s="68"/>
      <c r="K28" s="70"/>
      <c r="L28" s="44" t="s">
        <v>321</v>
      </c>
      <c r="M28" s="71"/>
      <c r="N28" s="72"/>
      <c r="O28" s="40"/>
      <c r="P28" s="40"/>
      <c r="Q28" s="40"/>
      <c r="R28" s="40"/>
      <c r="S28" s="40"/>
      <c r="T28" s="40"/>
      <c r="U28" s="40"/>
      <c r="V28" s="40"/>
      <c r="W28" s="40"/>
      <c r="X28" s="40"/>
      <c r="Y28" s="40"/>
      <c r="Z28" s="40"/>
    </row>
    <row r="29" spans="1:26" ht="85.5" customHeight="1">
      <c r="A29" s="45" t="s">
        <v>71</v>
      </c>
      <c r="B29" s="46" t="s">
        <v>72</v>
      </c>
      <c r="C29" s="73"/>
      <c r="D29" s="74"/>
      <c r="E29" s="75" t="s">
        <v>321</v>
      </c>
      <c r="F29" s="74"/>
      <c r="G29" s="75"/>
      <c r="H29" s="74"/>
      <c r="I29" s="74"/>
      <c r="J29" s="74"/>
      <c r="K29" s="75"/>
      <c r="L29" s="47"/>
      <c r="M29" s="76"/>
      <c r="N29" s="77"/>
      <c r="O29" s="40"/>
      <c r="P29" s="40"/>
      <c r="Q29" s="40"/>
      <c r="R29" s="40"/>
      <c r="S29" s="40"/>
      <c r="T29" s="40"/>
      <c r="U29" s="40"/>
      <c r="V29" s="40"/>
      <c r="W29" s="40"/>
      <c r="X29" s="40"/>
      <c r="Y29" s="40"/>
      <c r="Z29" s="40"/>
    </row>
    <row r="30" spans="1:26" ht="13.5" customHeight="1">
      <c r="A30" s="48"/>
      <c r="B30" s="48"/>
      <c r="C30" s="78"/>
      <c r="D30" s="78"/>
      <c r="E30" s="78"/>
      <c r="F30" s="78"/>
      <c r="G30" s="78"/>
      <c r="H30" s="78"/>
      <c r="I30" s="78"/>
      <c r="J30" s="78"/>
      <c r="K30" s="78"/>
      <c r="L30" s="78"/>
      <c r="M30" s="78"/>
      <c r="N30" s="78"/>
      <c r="O30" s="40"/>
      <c r="P30" s="40"/>
      <c r="Q30" s="40"/>
      <c r="R30" s="40"/>
      <c r="S30" s="40"/>
      <c r="T30" s="40"/>
      <c r="U30" s="40"/>
      <c r="V30" s="40"/>
      <c r="W30" s="40"/>
      <c r="X30" s="40"/>
      <c r="Y30" s="40"/>
      <c r="Z30" s="40"/>
    </row>
    <row r="31" spans="1:26" ht="13.5" customHeight="1">
      <c r="A31" s="48"/>
      <c r="B31" s="48"/>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3.5" customHeight="1">
      <c r="A32" s="48"/>
      <c r="B32" s="48"/>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3.5" customHeight="1">
      <c r="A33" s="48"/>
      <c r="B33" s="48"/>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3.5" customHeight="1">
      <c r="A34" s="48"/>
      <c r="B34" s="48"/>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3.5" customHeight="1">
      <c r="A35" s="48"/>
      <c r="B35" s="48"/>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3.5" customHeight="1">
      <c r="A36" s="48"/>
      <c r="B36" s="48"/>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3.5" customHeight="1">
      <c r="A37" s="48"/>
      <c r="B37" s="48"/>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3.5" customHeight="1">
      <c r="A38" s="48"/>
      <c r="B38" s="48"/>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3.5" customHeight="1">
      <c r="A39" s="48"/>
      <c r="B39" s="48"/>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3.5" customHeight="1">
      <c r="A40" s="48"/>
      <c r="B40" s="48"/>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3.5" customHeight="1">
      <c r="A41" s="48"/>
      <c r="B41" s="48"/>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3.5" customHeight="1">
      <c r="A42" s="48"/>
      <c r="B42" s="48"/>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3.5" customHeight="1">
      <c r="A43" s="48"/>
      <c r="B43" s="48"/>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3.5" customHeight="1">
      <c r="A44" s="48"/>
      <c r="B44" s="48"/>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3.5" customHeight="1">
      <c r="A45" s="48"/>
      <c r="B45" s="48"/>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3.5" customHeight="1">
      <c r="A46" s="48"/>
      <c r="B46" s="48"/>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3.5" customHeight="1">
      <c r="A47" s="48"/>
      <c r="B47" s="48"/>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3.5" customHeight="1">
      <c r="A48" s="48"/>
      <c r="B48" s="48"/>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ht="13.5" customHeight="1">
      <c r="A49" s="48"/>
      <c r="B49" s="48"/>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3.5" customHeight="1">
      <c r="A50" s="48"/>
      <c r="B50" s="48"/>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3.5" customHeight="1">
      <c r="A51" s="48"/>
      <c r="B51" s="48"/>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3.5" customHeight="1">
      <c r="A52" s="48"/>
      <c r="B52" s="48"/>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13.5" customHeight="1">
      <c r="A53" s="48"/>
      <c r="B53" s="48"/>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ht="13.5" customHeight="1">
      <c r="A54" s="48"/>
      <c r="B54" s="48"/>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3.5" customHeight="1">
      <c r="A55" s="48"/>
      <c r="B55" s="48"/>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ht="13.5" customHeight="1">
      <c r="A56" s="48"/>
      <c r="B56" s="48"/>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ht="13.5" customHeight="1">
      <c r="A57" s="48"/>
      <c r="B57" s="48"/>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ht="13.5" customHeight="1">
      <c r="A58" s="48"/>
      <c r="B58" s="48"/>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ht="13.5" customHeight="1">
      <c r="A59" s="48"/>
      <c r="B59" s="48"/>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3.5" customHeight="1">
      <c r="A60" s="48"/>
      <c r="B60" s="48"/>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3.5" customHeight="1">
      <c r="A61" s="48"/>
      <c r="B61" s="48"/>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3.5" customHeight="1">
      <c r="A62" s="48"/>
      <c r="B62" s="48"/>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3.5" customHeight="1">
      <c r="A63" s="48"/>
      <c r="B63" s="48"/>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ht="13.5" customHeight="1">
      <c r="A64" s="48"/>
      <c r="B64" s="48"/>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ht="13.5" customHeight="1">
      <c r="A65" s="48"/>
      <c r="B65" s="48"/>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ht="13.5" customHeight="1">
      <c r="A66" s="48"/>
      <c r="B66" s="48"/>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ht="13.5" customHeight="1">
      <c r="A67" s="48"/>
      <c r="B67" s="48"/>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ht="13.5" customHeight="1">
      <c r="A68" s="48"/>
      <c r="B68" s="48"/>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ht="13.5" customHeight="1">
      <c r="A69" s="48"/>
      <c r="B69" s="48"/>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ht="13.5" customHeight="1">
      <c r="A70" s="48"/>
      <c r="B70" s="48"/>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ht="13.5" customHeight="1">
      <c r="A71" s="48"/>
      <c r="B71" s="48"/>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3.5" customHeight="1">
      <c r="A72" s="48"/>
      <c r="B72" s="48"/>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ht="13.5" customHeight="1">
      <c r="A73" s="48"/>
      <c r="B73" s="48"/>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3.5" customHeight="1">
      <c r="A74" s="48"/>
      <c r="B74" s="48"/>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13.5" customHeight="1">
      <c r="A75" s="48"/>
      <c r="B75" s="48"/>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3.5" customHeight="1">
      <c r="A76" s="48"/>
      <c r="B76" s="48"/>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ht="13.5" customHeight="1">
      <c r="A77" s="48"/>
      <c r="B77" s="48"/>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ht="13.5" customHeight="1">
      <c r="A78" s="48"/>
      <c r="B78" s="48"/>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ht="13.5" customHeight="1">
      <c r="A79" s="48"/>
      <c r="B79" s="48"/>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3.5" customHeight="1">
      <c r="A80" s="48"/>
      <c r="B80" s="48"/>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ht="13.5" customHeight="1">
      <c r="A81" s="48"/>
      <c r="B81" s="48"/>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ht="13.5" customHeight="1">
      <c r="A82" s="48"/>
      <c r="B82" s="48"/>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ht="13.5" customHeight="1">
      <c r="A83" s="48"/>
      <c r="B83" s="48"/>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ht="13.5" customHeight="1">
      <c r="A84" s="48"/>
      <c r="B84" s="48"/>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ht="13.5" customHeight="1">
      <c r="A85" s="48"/>
      <c r="B85" s="48"/>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3.5" customHeight="1">
      <c r="A86" s="48"/>
      <c r="B86" s="48"/>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13.5" customHeight="1">
      <c r="A87" s="48"/>
      <c r="B87" s="48"/>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ht="13.5" customHeight="1">
      <c r="A88" s="48"/>
      <c r="B88" s="48"/>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3.5" customHeight="1">
      <c r="A89" s="48"/>
      <c r="B89" s="48"/>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ht="13.5" customHeight="1">
      <c r="A90" s="48"/>
      <c r="B90" s="48"/>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13.5" customHeight="1">
      <c r="A91" s="48"/>
      <c r="B91" s="48"/>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ht="13.5" customHeight="1">
      <c r="A92" s="48"/>
      <c r="B92" s="48"/>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3.5" customHeight="1">
      <c r="A93" s="48"/>
      <c r="B93" s="48"/>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3.5" customHeight="1">
      <c r="A94" s="48"/>
      <c r="B94" s="48"/>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3.5" customHeight="1">
      <c r="A95" s="48"/>
      <c r="B95" s="48"/>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3.5" customHeight="1">
      <c r="A96" s="48"/>
      <c r="B96" s="48"/>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ht="13.5" customHeight="1">
      <c r="A97" s="48"/>
      <c r="B97" s="48"/>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ht="13.5" customHeight="1">
      <c r="A98" s="48"/>
      <c r="B98" s="48"/>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13.5" customHeight="1">
      <c r="A99" s="48"/>
      <c r="B99" s="48"/>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ht="13.5" customHeight="1">
      <c r="A100" s="48"/>
      <c r="B100" s="48"/>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ht="13.5" customHeight="1">
      <c r="A101" s="48"/>
      <c r="B101" s="48"/>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ht="13.5" customHeight="1">
      <c r="A102" s="48"/>
      <c r="B102" s="48"/>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ht="13.5" customHeight="1">
      <c r="A103" s="48"/>
      <c r="B103" s="4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ht="13.5" customHeight="1">
      <c r="A104" s="48"/>
      <c r="B104" s="48"/>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ht="13.5" customHeight="1">
      <c r="A105" s="48"/>
      <c r="B105" s="4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ht="13.5" customHeight="1">
      <c r="A106" s="48"/>
      <c r="B106" s="48"/>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ht="13.5" customHeight="1">
      <c r="A107" s="48"/>
      <c r="B107" s="48"/>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ht="13.5" customHeight="1">
      <c r="A108" s="48"/>
      <c r="B108" s="48"/>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ht="13.5" customHeight="1">
      <c r="A109" s="48"/>
      <c r="B109" s="48"/>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3.5" customHeight="1">
      <c r="A110" s="48"/>
      <c r="B110" s="48"/>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3.5" customHeight="1">
      <c r="A111" s="48"/>
      <c r="B111" s="48"/>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3.5" customHeight="1">
      <c r="A112" s="48"/>
      <c r="B112" s="48"/>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ht="13.5" customHeight="1">
      <c r="A113" s="48"/>
      <c r="B113" s="48"/>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3.5" customHeight="1">
      <c r="A114" s="48"/>
      <c r="B114" s="4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ht="13.5" customHeight="1">
      <c r="A115" s="48"/>
      <c r="B115" s="48"/>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ht="13.5" customHeight="1">
      <c r="A116" s="48"/>
      <c r="B116" s="48"/>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1:26" ht="13.5" customHeight="1">
      <c r="A117" s="48"/>
      <c r="B117" s="48"/>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ht="13.5" customHeight="1">
      <c r="A118" s="48"/>
      <c r="B118" s="48"/>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ht="13.5" customHeight="1">
      <c r="A119" s="48"/>
      <c r="B119" s="48"/>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3.5" customHeight="1">
      <c r="A120" s="48"/>
      <c r="B120" s="48"/>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3.5" customHeight="1">
      <c r="A121" s="48"/>
      <c r="B121" s="48"/>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ht="13.5" customHeight="1">
      <c r="A122" s="48"/>
      <c r="B122" s="48"/>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spans="1:26" ht="13.5" customHeight="1">
      <c r="A123" s="48"/>
      <c r="B123" s="48"/>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spans="1:26" ht="13.5" customHeight="1">
      <c r="A124" s="48"/>
      <c r="B124" s="48"/>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spans="1:26" ht="13.5" customHeight="1">
      <c r="A125" s="48"/>
      <c r="B125" s="4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ht="13.5" customHeight="1">
      <c r="A126" s="48"/>
      <c r="B126" s="48"/>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ht="13.5" customHeight="1">
      <c r="A127" s="48"/>
      <c r="B127" s="48"/>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spans="1:26" ht="13.5" customHeight="1">
      <c r="A128" s="48"/>
      <c r="B128" s="48"/>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6" ht="13.5" customHeight="1">
      <c r="A129" s="48"/>
      <c r="B129" s="48"/>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spans="1:26" ht="13.5" customHeight="1">
      <c r="A130" s="48"/>
      <c r="B130" s="48"/>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spans="1:26" ht="13.5" customHeight="1">
      <c r="A131" s="48"/>
      <c r="B131" s="48"/>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3.5" customHeight="1">
      <c r="A132" s="48"/>
      <c r="B132" s="48"/>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3.5" customHeight="1">
      <c r="A133" s="48"/>
      <c r="B133" s="48"/>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spans="1:26" ht="13.5" customHeight="1">
      <c r="A134" s="48"/>
      <c r="B134" s="48"/>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spans="1:26" ht="13.5" customHeight="1">
      <c r="A135" s="48"/>
      <c r="B135" s="48"/>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3.5" customHeight="1">
      <c r="A136" s="48"/>
      <c r="B136" s="48"/>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3.5" customHeight="1">
      <c r="A137" s="48"/>
      <c r="B137" s="48"/>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spans="1:26" ht="13.5" customHeight="1">
      <c r="A138" s="48"/>
      <c r="B138" s="48"/>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1:26" ht="13.5" customHeight="1">
      <c r="A139" s="48"/>
      <c r="B139" s="48"/>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3.5" customHeight="1">
      <c r="A140" s="48"/>
      <c r="B140" s="48"/>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3.5" customHeight="1">
      <c r="A141" s="48"/>
      <c r="B141" s="48"/>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ht="13.5" customHeight="1">
      <c r="A142" s="48"/>
      <c r="B142" s="48"/>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ht="13.5" customHeight="1">
      <c r="A143" s="48"/>
      <c r="B143" s="48"/>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spans="1:26" ht="13.5" customHeight="1">
      <c r="A144" s="48"/>
      <c r="B144" s="48"/>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spans="1:26" ht="13.5" customHeight="1">
      <c r="A145" s="48"/>
      <c r="B145" s="48"/>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13.5" customHeight="1">
      <c r="A146" s="48"/>
      <c r="B146" s="48"/>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13.5" customHeight="1">
      <c r="A147" s="48"/>
      <c r="B147" s="48"/>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spans="1:26" ht="13.5" customHeight="1">
      <c r="A148" s="48"/>
      <c r="B148" s="48"/>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spans="1:26" ht="13.5" customHeight="1">
      <c r="A149" s="48"/>
      <c r="B149" s="48"/>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13.5" customHeight="1">
      <c r="A150" s="48"/>
      <c r="B150" s="48"/>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13.5" customHeight="1">
      <c r="A151" s="48"/>
      <c r="B151" s="48"/>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3.5" customHeight="1">
      <c r="A152" s="48"/>
      <c r="B152" s="48"/>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3.5" customHeight="1">
      <c r="A153" s="48"/>
      <c r="B153" s="48"/>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spans="1:26" ht="13.5" customHeight="1">
      <c r="A154" s="48"/>
      <c r="B154" s="48"/>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spans="1:26" ht="13.5" customHeight="1">
      <c r="A155" s="48"/>
      <c r="B155" s="48"/>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spans="1:26" ht="13.5" customHeight="1">
      <c r="A156" s="48"/>
      <c r="B156" s="48"/>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spans="1:26" ht="13.5" customHeight="1">
      <c r="A157" s="48"/>
      <c r="B157" s="48"/>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spans="1:26" ht="13.5" customHeight="1">
      <c r="A158" s="48"/>
      <c r="B158" s="48"/>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spans="1:26" ht="13.5" customHeight="1">
      <c r="A159" s="48"/>
      <c r="B159" s="48"/>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ht="13.5" customHeight="1">
      <c r="A160" s="48"/>
      <c r="B160" s="48"/>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spans="1:26" ht="13.5" customHeight="1">
      <c r="A161" s="48"/>
      <c r="B161" s="48"/>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spans="1:26" ht="13.5" customHeight="1">
      <c r="A162" s="48"/>
      <c r="B162" s="48"/>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spans="1:26" ht="13.5" customHeight="1">
      <c r="A163" s="48"/>
      <c r="B163" s="48"/>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spans="1:26" ht="13.5" customHeight="1">
      <c r="A164" s="48"/>
      <c r="B164" s="48"/>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spans="1:26" ht="13.5" customHeight="1">
      <c r="A165" s="48"/>
      <c r="B165" s="48"/>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spans="1:26" ht="13.5" customHeight="1">
      <c r="A166" s="48"/>
      <c r="B166" s="48"/>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spans="1:26" ht="13.5" customHeight="1">
      <c r="A167" s="48"/>
      <c r="B167" s="48"/>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spans="1:26" ht="13.5" customHeight="1">
      <c r="A168" s="48"/>
      <c r="B168" s="48"/>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spans="1:26" ht="13.5" customHeight="1">
      <c r="A169" s="48"/>
      <c r="B169" s="48"/>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spans="1:26" ht="13.5" customHeight="1">
      <c r="A170" s="48"/>
      <c r="B170" s="48"/>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spans="1:26" ht="13.5" customHeight="1">
      <c r="A171" s="48"/>
      <c r="B171" s="48"/>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spans="1:26" ht="13.5" customHeight="1">
      <c r="A172" s="48"/>
      <c r="B172" s="48"/>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spans="1:26" ht="13.5" customHeight="1">
      <c r="A173" s="48"/>
      <c r="B173" s="48"/>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spans="1:26" ht="13.5" customHeight="1">
      <c r="A174" s="48"/>
      <c r="B174" s="48"/>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spans="1:26" ht="13.5" customHeight="1">
      <c r="A175" s="48"/>
      <c r="B175" s="48"/>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spans="1:26" ht="13.5" customHeight="1">
      <c r="A176" s="48"/>
      <c r="B176" s="48"/>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spans="1:26" ht="13.5" customHeight="1">
      <c r="A177" s="48"/>
      <c r="B177" s="48"/>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spans="1:26" ht="13.5" customHeight="1">
      <c r="A178" s="48"/>
      <c r="B178" s="48"/>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spans="1:26" ht="13.5" customHeight="1">
      <c r="A179" s="48"/>
      <c r="B179" s="48"/>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spans="1:26" ht="13.5" customHeight="1">
      <c r="A180" s="48"/>
      <c r="B180" s="48"/>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spans="1:26" ht="13.5" customHeight="1">
      <c r="A181" s="48"/>
      <c r="B181" s="48"/>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spans="1:26" ht="13.5" customHeight="1">
      <c r="A182" s="48"/>
      <c r="B182" s="48"/>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ht="13.5" customHeight="1">
      <c r="A183" s="48"/>
      <c r="B183" s="48"/>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spans="1:26" ht="13.5" customHeight="1">
      <c r="A184" s="48"/>
      <c r="B184" s="48"/>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ht="13.5" customHeight="1">
      <c r="A185" s="48"/>
      <c r="B185" s="48"/>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spans="1:26" ht="13.5" customHeight="1">
      <c r="A186" s="48"/>
      <c r="B186" s="48"/>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spans="1:26" ht="13.5" customHeight="1">
      <c r="A187" s="48"/>
      <c r="B187" s="48"/>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ht="13.5" customHeight="1">
      <c r="A188" s="48"/>
      <c r="B188" s="48"/>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spans="1:26" ht="13.5" customHeight="1">
      <c r="A189" s="48"/>
      <c r="B189" s="48"/>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spans="1:26" ht="13.5" customHeight="1">
      <c r="A190" s="48"/>
      <c r="B190" s="48"/>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spans="1:26" ht="13.5" customHeight="1">
      <c r="A191" s="48"/>
      <c r="B191" s="48"/>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spans="1:26" ht="13.5" customHeight="1">
      <c r="A192" s="48"/>
      <c r="B192" s="48"/>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spans="1:26" ht="13.5" customHeight="1">
      <c r="A193" s="48"/>
      <c r="B193" s="48"/>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spans="1:26" ht="13.5" customHeight="1">
      <c r="A194" s="48"/>
      <c r="B194" s="48"/>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spans="1:26" ht="13.5" customHeight="1">
      <c r="A195" s="48"/>
      <c r="B195" s="48"/>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ht="13.5" customHeight="1">
      <c r="A196" s="48"/>
      <c r="B196" s="48"/>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spans="1:26" ht="13.5" customHeight="1">
      <c r="A197" s="48"/>
      <c r="B197" s="48"/>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spans="1:26" ht="13.5" customHeight="1">
      <c r="A198" s="48"/>
      <c r="B198" s="48"/>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spans="1:26" ht="13.5" customHeight="1">
      <c r="A199" s="48"/>
      <c r="B199" s="48"/>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spans="1:26" ht="13.5" customHeight="1">
      <c r="A200" s="48"/>
      <c r="B200" s="48"/>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spans="1:26" ht="13.5" customHeight="1">
      <c r="A201" s="48"/>
      <c r="B201" s="48"/>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spans="1:26" ht="13.5" customHeight="1">
      <c r="A202" s="48"/>
      <c r="B202" s="48"/>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spans="1:26" ht="13.5" customHeight="1">
      <c r="A203" s="48"/>
      <c r="B203" s="48"/>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spans="1:26" ht="13.5" customHeight="1">
      <c r="A204" s="48"/>
      <c r="B204" s="48"/>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spans="1:26" ht="13.5" customHeight="1">
      <c r="A205" s="48"/>
      <c r="B205" s="48"/>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ht="13.5" customHeight="1">
      <c r="A206" s="48"/>
      <c r="B206" s="48"/>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spans="1:26" ht="13.5" customHeight="1">
      <c r="A207" s="48"/>
      <c r="B207" s="48"/>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spans="1:26" ht="13.5" customHeight="1">
      <c r="A208" s="48"/>
      <c r="B208" s="48"/>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ht="13.5" customHeight="1">
      <c r="A209" s="48"/>
      <c r="B209" s="48"/>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ht="13.5" customHeight="1">
      <c r="A210" s="48"/>
      <c r="B210" s="48"/>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ht="13.5" customHeight="1">
      <c r="A211" s="48"/>
      <c r="B211" s="48"/>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spans="1:26" ht="13.5" customHeight="1">
      <c r="A212" s="48"/>
      <c r="B212" s="48"/>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spans="1:26" ht="13.5" customHeight="1">
      <c r="A213" s="48"/>
      <c r="B213" s="48"/>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spans="1:26" ht="13.5" customHeight="1">
      <c r="A214" s="48"/>
      <c r="B214" s="48"/>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26" ht="13.5" customHeight="1">
      <c r="A215" s="48"/>
      <c r="B215" s="48"/>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26" ht="13.5" customHeight="1">
      <c r="A216" s="48"/>
      <c r="B216" s="48"/>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26" ht="13.5" customHeight="1">
      <c r="A217" s="48"/>
      <c r="B217" s="48"/>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26" ht="13.5" customHeight="1">
      <c r="A218" s="48"/>
      <c r="B218" s="48"/>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26" ht="13.5" customHeight="1">
      <c r="A219" s="48"/>
      <c r="B219" s="48"/>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26" ht="13.5" customHeight="1">
      <c r="A220" s="48"/>
      <c r="B220" s="48"/>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ht="13.5" customHeight="1">
      <c r="A221" s="48"/>
      <c r="B221" s="48"/>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spans="1:26" ht="13.5" customHeight="1">
      <c r="A222" s="48"/>
      <c r="B222" s="48"/>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spans="1:26" ht="13.5" customHeight="1">
      <c r="A223" s="48"/>
      <c r="B223" s="48"/>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spans="1:26" ht="13.5" customHeight="1">
      <c r="A224" s="48"/>
      <c r="B224" s="48"/>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spans="1:26" ht="13.5" customHeight="1">
      <c r="A225" s="48"/>
      <c r="B225" s="48"/>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spans="1:26" ht="13.5" customHeight="1">
      <c r="A226" s="48"/>
      <c r="B226" s="48"/>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spans="1:26" ht="13.5" customHeight="1">
      <c r="A227" s="48"/>
      <c r="B227" s="48"/>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spans="1:26" ht="13.5" customHeight="1">
      <c r="A228" s="48"/>
      <c r="B228" s="48"/>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spans="1:26" ht="13.5" customHeight="1">
      <c r="A229" s="48"/>
      <c r="B229" s="48"/>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spans="1:26" ht="13.5" customHeight="1">
      <c r="A230" s="48"/>
      <c r="B230" s="48"/>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spans="1:26" ht="13.5" customHeight="1">
      <c r="A231" s="48"/>
      <c r="B231" s="48"/>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spans="1:26" ht="13.5" customHeight="1">
      <c r="A232" s="48"/>
      <c r="B232" s="48"/>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spans="1:26" ht="13.5" customHeight="1">
      <c r="A233" s="48"/>
      <c r="B233" s="48"/>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spans="1:26" ht="13.5" customHeight="1">
      <c r="A234" s="48"/>
      <c r="B234" s="48"/>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spans="1:26" ht="13.5" customHeight="1">
      <c r="A235" s="48"/>
      <c r="B235" s="48"/>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spans="1:26" ht="13.5" customHeight="1">
      <c r="A236" s="48"/>
      <c r="B236" s="48"/>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spans="1:26" ht="13.5" customHeight="1">
      <c r="A237" s="48"/>
      <c r="B237" s="48"/>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spans="1:26" ht="13.5" customHeight="1">
      <c r="A238" s="48"/>
      <c r="B238" s="48"/>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spans="1:26" ht="13.5" customHeight="1">
      <c r="A239" s="48"/>
      <c r="B239" s="48"/>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spans="1:26" ht="13.5" customHeight="1">
      <c r="A240" s="48"/>
      <c r="B240" s="48"/>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spans="1:26" ht="13.5" customHeight="1">
      <c r="A241" s="48"/>
      <c r="B241" s="48"/>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spans="1:26" ht="13.5" customHeight="1">
      <c r="A242" s="48"/>
      <c r="B242" s="48"/>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spans="1:26" ht="13.5" customHeight="1">
      <c r="A243" s="48"/>
      <c r="B243" s="48"/>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spans="1:26" ht="13.5" customHeight="1">
      <c r="A244" s="48"/>
      <c r="B244" s="48"/>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spans="1:26" ht="13.5" customHeight="1">
      <c r="A245" s="48"/>
      <c r="B245" s="48"/>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spans="1:26" ht="13.5" customHeight="1">
      <c r="A246" s="48"/>
      <c r="B246" s="48"/>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spans="1:26" ht="13.5" customHeight="1">
      <c r="A247" s="48"/>
      <c r="B247" s="48"/>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spans="1:26" ht="13.5" customHeight="1">
      <c r="A248" s="48"/>
      <c r="B248" s="48"/>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spans="1:26" ht="13.5" customHeight="1">
      <c r="A249" s="48"/>
      <c r="B249" s="48"/>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spans="1:26" ht="13.5" customHeight="1">
      <c r="A250" s="48"/>
      <c r="B250" s="48"/>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spans="1:26" ht="13.5" customHeight="1">
      <c r="A251" s="48"/>
      <c r="B251" s="48"/>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spans="1:26" ht="13.5" customHeight="1">
      <c r="A252" s="48"/>
      <c r="B252" s="48"/>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spans="1:26" ht="13.5" customHeight="1">
      <c r="A253" s="48"/>
      <c r="B253" s="48"/>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spans="1:26" ht="13.5" customHeight="1">
      <c r="A254" s="48"/>
      <c r="B254" s="48"/>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spans="1:26" ht="13.5" customHeight="1">
      <c r="A255" s="48"/>
      <c r="B255" s="48"/>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spans="1:26" ht="13.5" customHeight="1">
      <c r="A256" s="48"/>
      <c r="B256" s="48"/>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spans="1:26" ht="13.5" customHeight="1">
      <c r="A257" s="48"/>
      <c r="B257" s="48"/>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spans="1:26" ht="13.5" customHeight="1">
      <c r="A258" s="48"/>
      <c r="B258" s="48"/>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spans="1:26" ht="13.5" customHeight="1">
      <c r="A259" s="48"/>
      <c r="B259" s="48"/>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spans="1:26" ht="13.5" customHeight="1">
      <c r="A260" s="48"/>
      <c r="B260" s="48"/>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spans="1:26" ht="13.5" customHeight="1">
      <c r="A261" s="48"/>
      <c r="B261" s="48"/>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spans="1:26" ht="13.5" customHeight="1">
      <c r="A262" s="48"/>
      <c r="B262" s="48"/>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spans="1:26" ht="13.5" customHeight="1">
      <c r="A263" s="48"/>
      <c r="B263" s="48"/>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spans="1:26" ht="13.5" customHeight="1">
      <c r="A264" s="48"/>
      <c r="B264" s="48"/>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spans="1:26" ht="13.5" customHeight="1">
      <c r="A265" s="48"/>
      <c r="B265" s="48"/>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spans="1:26" ht="13.5" customHeight="1">
      <c r="A266" s="48"/>
      <c r="B266" s="48"/>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spans="1:26" ht="13.5" customHeight="1">
      <c r="A267" s="48"/>
      <c r="B267" s="48"/>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spans="1:26" ht="13.5" customHeight="1">
      <c r="A268" s="48"/>
      <c r="B268" s="48"/>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spans="1:26" ht="13.5" customHeight="1">
      <c r="A269" s="48"/>
      <c r="B269" s="48"/>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spans="1:26" ht="13.5" customHeight="1">
      <c r="A270" s="48"/>
      <c r="B270" s="48"/>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spans="1:26" ht="13.5" customHeight="1">
      <c r="A271" s="48"/>
      <c r="B271" s="48"/>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spans="1:26" ht="13.5" customHeight="1">
      <c r="A272" s="48"/>
      <c r="B272" s="48"/>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spans="1:26" ht="13.5" customHeight="1">
      <c r="A273" s="48"/>
      <c r="B273" s="48"/>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spans="1:26" ht="13.5" customHeight="1">
      <c r="A274" s="48"/>
      <c r="B274" s="48"/>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spans="1:26" ht="13.5" customHeight="1">
      <c r="A275" s="48"/>
      <c r="B275" s="48"/>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spans="1:26" ht="13.5" customHeight="1">
      <c r="A276" s="48"/>
      <c r="B276" s="48"/>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spans="1:26" ht="13.5" customHeight="1">
      <c r="A277" s="48"/>
      <c r="B277" s="48"/>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spans="1:26" ht="13.5" customHeight="1">
      <c r="A278" s="48"/>
      <c r="B278" s="48"/>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spans="1:26" ht="13.5" customHeight="1">
      <c r="A279" s="48"/>
      <c r="B279" s="48"/>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spans="1:26" ht="13.5" customHeight="1">
      <c r="A280" s="48"/>
      <c r="B280" s="48"/>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spans="1:26" ht="13.5" customHeight="1">
      <c r="A281" s="48"/>
      <c r="B281" s="48"/>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spans="1:26" ht="13.5" customHeight="1">
      <c r="A282" s="48"/>
      <c r="B282" s="48"/>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spans="1:26" ht="13.5" customHeight="1">
      <c r="A283" s="48"/>
      <c r="B283" s="48"/>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spans="1:26" ht="13.5" customHeight="1">
      <c r="A284" s="48"/>
      <c r="B284" s="48"/>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spans="1:26" ht="13.5" customHeight="1">
      <c r="A285" s="48"/>
      <c r="B285" s="48"/>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spans="1:26" ht="13.5" customHeight="1">
      <c r="A286" s="48"/>
      <c r="B286" s="48"/>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spans="1:26" ht="13.5" customHeight="1">
      <c r="A287" s="48"/>
      <c r="B287" s="48"/>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spans="1:26" ht="13.5" customHeight="1">
      <c r="A288" s="48"/>
      <c r="B288" s="48"/>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spans="1:26" ht="13.5" customHeight="1">
      <c r="A289" s="48"/>
      <c r="B289" s="48"/>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spans="1:26" ht="13.5" customHeight="1">
      <c r="A290" s="48"/>
      <c r="B290" s="48"/>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spans="1:26" ht="13.5" customHeight="1">
      <c r="A291" s="48"/>
      <c r="B291" s="48"/>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spans="1:26" ht="13.5" customHeight="1">
      <c r="A292" s="48"/>
      <c r="B292" s="48"/>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spans="1:26" ht="13.5" customHeight="1">
      <c r="A293" s="48"/>
      <c r="B293" s="48"/>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spans="1:26" ht="13.5" customHeight="1">
      <c r="A294" s="48"/>
      <c r="B294" s="48"/>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spans="1:26" ht="13.5" customHeight="1">
      <c r="A295" s="48"/>
      <c r="B295" s="48"/>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spans="1:26" ht="13.5" customHeight="1">
      <c r="A296" s="48"/>
      <c r="B296" s="48"/>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spans="1:26" ht="13.5" customHeight="1">
      <c r="A297" s="48"/>
      <c r="B297" s="48"/>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spans="1:26" ht="13.5" customHeight="1">
      <c r="A298" s="48"/>
      <c r="B298" s="48"/>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spans="1:26" ht="13.5" customHeight="1">
      <c r="A299" s="48"/>
      <c r="B299" s="48"/>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spans="1:26" ht="13.5" customHeight="1">
      <c r="A300" s="48"/>
      <c r="B300" s="48"/>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spans="1:26" ht="13.5" customHeight="1">
      <c r="A301" s="48"/>
      <c r="B301" s="48"/>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spans="1:26" ht="13.5" customHeight="1">
      <c r="A302" s="48"/>
      <c r="B302" s="48"/>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spans="1:26" ht="13.5" customHeight="1">
      <c r="A303" s="48"/>
      <c r="B303" s="48"/>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spans="1:26" ht="13.5" customHeight="1">
      <c r="A304" s="48"/>
      <c r="B304" s="48"/>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spans="1:26" ht="13.5" customHeight="1">
      <c r="A305" s="48"/>
      <c r="B305" s="48"/>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spans="1:26" ht="13.5" customHeight="1">
      <c r="A306" s="48"/>
      <c r="B306" s="48"/>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spans="1:26" ht="13.5" customHeight="1">
      <c r="A307" s="48"/>
      <c r="B307" s="48"/>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spans="1:26" ht="13.5" customHeight="1">
      <c r="A308" s="48"/>
      <c r="B308" s="48"/>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spans="1:26" ht="13.5" customHeight="1">
      <c r="A309" s="48"/>
      <c r="B309" s="48"/>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spans="1:26" ht="13.5" customHeight="1">
      <c r="A310" s="48"/>
      <c r="B310" s="48"/>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spans="1:26" ht="13.5" customHeight="1">
      <c r="A311" s="48"/>
      <c r="B311" s="48"/>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spans="1:26" ht="13.5" customHeight="1">
      <c r="A312" s="48"/>
      <c r="B312" s="48"/>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spans="1:26" ht="13.5" customHeight="1">
      <c r="A313" s="48"/>
      <c r="B313" s="48"/>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spans="1:26" ht="13.5" customHeight="1">
      <c r="A314" s="48"/>
      <c r="B314" s="48"/>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spans="1:26" ht="13.5" customHeight="1">
      <c r="A315" s="48"/>
      <c r="B315" s="48"/>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spans="1:26" ht="13.5" customHeight="1">
      <c r="A316" s="48"/>
      <c r="B316" s="48"/>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spans="1:26" ht="13.5" customHeight="1">
      <c r="A317" s="48"/>
      <c r="B317" s="48"/>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spans="1:26" ht="13.5" customHeight="1">
      <c r="A318" s="48"/>
      <c r="B318" s="48"/>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spans="1:26" ht="13.5" customHeight="1">
      <c r="A319" s="48"/>
      <c r="B319" s="48"/>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spans="1:26" ht="13.5" customHeight="1">
      <c r="A320" s="48"/>
      <c r="B320" s="48"/>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spans="1:26" ht="13.5" customHeight="1">
      <c r="A321" s="48"/>
      <c r="B321" s="48"/>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spans="1:26" ht="13.5" customHeight="1">
      <c r="A322" s="48"/>
      <c r="B322" s="48"/>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spans="1:26" ht="13.5" customHeight="1">
      <c r="A323" s="48"/>
      <c r="B323" s="48"/>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spans="1:26" ht="13.5" customHeight="1">
      <c r="A324" s="48"/>
      <c r="B324" s="48"/>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spans="1:26" ht="13.5" customHeight="1">
      <c r="A325" s="48"/>
      <c r="B325" s="48"/>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spans="1:26" ht="13.5" customHeight="1">
      <c r="A326" s="48"/>
      <c r="B326" s="48"/>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spans="1:26" ht="13.5" customHeight="1">
      <c r="A327" s="48"/>
      <c r="B327" s="48"/>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spans="1:26" ht="13.5" customHeight="1">
      <c r="A328" s="48"/>
      <c r="B328" s="48"/>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6" ht="13.5" customHeight="1">
      <c r="A329" s="48"/>
      <c r="B329" s="48"/>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spans="1:26" ht="13.5" customHeight="1">
      <c r="A330" s="48"/>
      <c r="B330" s="48"/>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spans="1:26" ht="13.5" customHeight="1">
      <c r="A331" s="48"/>
      <c r="B331" s="48"/>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spans="1:26" ht="13.5" customHeight="1">
      <c r="A332" s="48"/>
      <c r="B332" s="48"/>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spans="1:26" ht="13.5" customHeight="1">
      <c r="A333" s="48"/>
      <c r="B333" s="48"/>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spans="1:26" ht="13.5" customHeight="1">
      <c r="A334" s="48"/>
      <c r="B334" s="48"/>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spans="1:26" ht="13.5" customHeight="1">
      <c r="A335" s="48"/>
      <c r="B335" s="48"/>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spans="1:26" ht="13.5" customHeight="1">
      <c r="A336" s="48"/>
      <c r="B336" s="48"/>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spans="1:26" ht="13.5" customHeight="1">
      <c r="A337" s="48"/>
      <c r="B337" s="48"/>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spans="1:26" ht="13.5" customHeight="1">
      <c r="A338" s="48"/>
      <c r="B338" s="48"/>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spans="1:26" ht="13.5" customHeight="1">
      <c r="A339" s="48"/>
      <c r="B339" s="48"/>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spans="1:26" ht="13.5" customHeight="1">
      <c r="A340" s="48"/>
      <c r="B340" s="48"/>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spans="1:26" ht="13.5" customHeight="1">
      <c r="A341" s="48"/>
      <c r="B341" s="48"/>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spans="1:26" ht="13.5" customHeight="1">
      <c r="A342" s="48"/>
      <c r="B342" s="48"/>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spans="1:26" ht="13.5" customHeight="1">
      <c r="A343" s="48"/>
      <c r="B343" s="48"/>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spans="1:26" ht="13.5" customHeight="1">
      <c r="A344" s="48"/>
      <c r="B344" s="48"/>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spans="1:26" ht="13.5" customHeight="1">
      <c r="A345" s="48"/>
      <c r="B345" s="48"/>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spans="1:26" ht="13.5" customHeight="1">
      <c r="A346" s="48"/>
      <c r="B346" s="48"/>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spans="1:26" ht="13.5" customHeight="1">
      <c r="A347" s="48"/>
      <c r="B347" s="48"/>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spans="1:26" ht="13.5" customHeight="1">
      <c r="A348" s="48"/>
      <c r="B348" s="48"/>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spans="1:26" ht="13.5" customHeight="1">
      <c r="A349" s="48"/>
      <c r="B349" s="48"/>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spans="1:26" ht="13.5" customHeight="1">
      <c r="A350" s="48"/>
      <c r="B350" s="48"/>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spans="1:26" ht="13.5" customHeight="1">
      <c r="A351" s="48"/>
      <c r="B351" s="48"/>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spans="1:26" ht="13.5" customHeight="1">
      <c r="A352" s="48"/>
      <c r="B352" s="48"/>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spans="1:26" ht="13.5" customHeight="1">
      <c r="A353" s="48"/>
      <c r="B353" s="48"/>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spans="1:26" ht="13.5" customHeight="1">
      <c r="A354" s="48"/>
      <c r="B354" s="48"/>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spans="1:26" ht="13.5" customHeight="1">
      <c r="A355" s="48"/>
      <c r="B355" s="48"/>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spans="1:26" ht="13.5" customHeight="1">
      <c r="A356" s="48"/>
      <c r="B356" s="48"/>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spans="1:26" ht="13.5" customHeight="1">
      <c r="A357" s="48"/>
      <c r="B357" s="48"/>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spans="1:26" ht="13.5" customHeight="1">
      <c r="A358" s="48"/>
      <c r="B358" s="48"/>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spans="1:26" ht="13.5" customHeight="1">
      <c r="A359" s="48"/>
      <c r="B359" s="48"/>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spans="1:26" ht="13.5" customHeight="1">
      <c r="A360" s="48"/>
      <c r="B360" s="48"/>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spans="1:26" ht="13.5" customHeight="1">
      <c r="A361" s="48"/>
      <c r="B361" s="48"/>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spans="1:26" ht="13.5" customHeight="1">
      <c r="A362" s="48"/>
      <c r="B362" s="48"/>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spans="1:26" ht="13.5" customHeight="1">
      <c r="A363" s="48"/>
      <c r="B363" s="48"/>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6" ht="13.5" customHeight="1">
      <c r="A364" s="48"/>
      <c r="B364" s="48"/>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spans="1:26" ht="13.5" customHeight="1">
      <c r="A365" s="48"/>
      <c r="B365" s="48"/>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spans="1:26" ht="13.5" customHeight="1">
      <c r="A366" s="48"/>
      <c r="B366" s="48"/>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spans="1:26" ht="13.5" customHeight="1">
      <c r="A367" s="48"/>
      <c r="B367" s="48"/>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spans="1:26" ht="13.5" customHeight="1">
      <c r="A368" s="48"/>
      <c r="B368" s="48"/>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spans="1:26" ht="13.5" customHeight="1">
      <c r="A369" s="48"/>
      <c r="B369" s="48"/>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spans="1:26" ht="13.5" customHeight="1">
      <c r="A370" s="48"/>
      <c r="B370" s="48"/>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spans="1:26" ht="13.5" customHeight="1">
      <c r="A371" s="48"/>
      <c r="B371" s="48"/>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spans="1:26" ht="13.5" customHeight="1">
      <c r="A372" s="48"/>
      <c r="B372" s="48"/>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spans="1:26" ht="13.5" customHeight="1">
      <c r="A373" s="48"/>
      <c r="B373" s="48"/>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spans="1:26" ht="13.5" customHeight="1">
      <c r="A374" s="48"/>
      <c r="B374" s="48"/>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spans="1:26" ht="13.5" customHeight="1">
      <c r="A375" s="48"/>
      <c r="B375" s="48"/>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spans="1:26" ht="13.5" customHeight="1">
      <c r="A376" s="48"/>
      <c r="B376" s="48"/>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spans="1:26" ht="13.5" customHeight="1">
      <c r="A377" s="48"/>
      <c r="B377" s="48"/>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spans="1:26" ht="13.5" customHeight="1">
      <c r="A378" s="48"/>
      <c r="B378" s="48"/>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spans="1:26" ht="13.5" customHeight="1">
      <c r="A379" s="48"/>
      <c r="B379" s="48"/>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spans="1:26" ht="13.5" customHeight="1">
      <c r="A380" s="48"/>
      <c r="B380" s="48"/>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spans="1:26" ht="13.5" customHeight="1">
      <c r="A381" s="48"/>
      <c r="B381" s="48"/>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spans="1:26" ht="13.5" customHeight="1">
      <c r="A382" s="48"/>
      <c r="B382" s="48"/>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spans="1:26" ht="13.5" customHeight="1">
      <c r="A383" s="48"/>
      <c r="B383" s="48"/>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spans="1:26" ht="13.5" customHeight="1">
      <c r="A384" s="48"/>
      <c r="B384" s="48"/>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spans="1:26" ht="13.5" customHeight="1">
      <c r="A385" s="48"/>
      <c r="B385" s="48"/>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spans="1:26" ht="13.5" customHeight="1">
      <c r="A386" s="48"/>
      <c r="B386" s="48"/>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spans="1:26" ht="13.5" customHeight="1">
      <c r="A387" s="48"/>
      <c r="B387" s="48"/>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spans="1:26" ht="13.5" customHeight="1">
      <c r="A388" s="48"/>
      <c r="B388" s="48"/>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spans="1:26" ht="13.5" customHeight="1">
      <c r="A389" s="48"/>
      <c r="B389" s="48"/>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spans="1:26" ht="13.5" customHeight="1">
      <c r="A390" s="48"/>
      <c r="B390" s="48"/>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spans="1:26" ht="13.5" customHeight="1">
      <c r="A391" s="48"/>
      <c r="B391" s="48"/>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spans="1:26" ht="13.5" customHeight="1">
      <c r="A392" s="48"/>
      <c r="B392" s="48"/>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spans="1:26" ht="13.5" customHeight="1">
      <c r="A393" s="48"/>
      <c r="B393" s="48"/>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spans="1:26" ht="13.5" customHeight="1">
      <c r="A394" s="48"/>
      <c r="B394" s="48"/>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spans="1:26" ht="13.5" customHeight="1">
      <c r="A395" s="48"/>
      <c r="B395" s="48"/>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spans="1:26" ht="13.5" customHeight="1">
      <c r="A396" s="48"/>
      <c r="B396" s="48"/>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spans="1:26" ht="13.5" customHeight="1">
      <c r="A397" s="48"/>
      <c r="B397" s="48"/>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spans="1:26" ht="13.5" customHeight="1">
      <c r="A398" s="48"/>
      <c r="B398" s="48"/>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3.5" customHeight="1">
      <c r="A399" s="48"/>
      <c r="B399" s="48"/>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spans="1:26" ht="13.5" customHeight="1">
      <c r="A400" s="48"/>
      <c r="B400" s="48"/>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spans="1:26" ht="13.5" customHeight="1">
      <c r="A401" s="48"/>
      <c r="B401" s="48"/>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spans="1:26" ht="13.5" customHeight="1">
      <c r="A402" s="48"/>
      <c r="B402" s="48"/>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spans="1:26" ht="13.5" customHeight="1">
      <c r="A403" s="48"/>
      <c r="B403" s="48"/>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spans="1:26" ht="13.5" customHeight="1">
      <c r="A404" s="48"/>
      <c r="B404" s="48"/>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spans="1:26" ht="13.5" customHeight="1">
      <c r="A405" s="48"/>
      <c r="B405" s="48"/>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spans="1:26" ht="13.5" customHeight="1">
      <c r="A406" s="48"/>
      <c r="B406" s="48"/>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spans="1:26" ht="13.5" customHeight="1">
      <c r="A407" s="48"/>
      <c r="B407" s="48"/>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spans="1:26" ht="13.5" customHeight="1">
      <c r="A408" s="48"/>
      <c r="B408" s="48"/>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spans="1:26" ht="13.5" customHeight="1">
      <c r="A409" s="48"/>
      <c r="B409" s="48"/>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spans="1:26" ht="13.5" customHeight="1">
      <c r="A410" s="48"/>
      <c r="B410" s="48"/>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spans="1:26" ht="13.5" customHeight="1">
      <c r="A411" s="48"/>
      <c r="B411" s="48"/>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spans="1:26" ht="13.5" customHeight="1">
      <c r="A412" s="48"/>
      <c r="B412" s="48"/>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spans="1:26" ht="13.5" customHeight="1">
      <c r="A413" s="48"/>
      <c r="B413" s="48"/>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spans="1:26" ht="13.5" customHeight="1">
      <c r="A414" s="48"/>
      <c r="B414" s="48"/>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spans="1:26" ht="13.5" customHeight="1">
      <c r="A415" s="48"/>
      <c r="B415" s="48"/>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spans="1:26" ht="13.5" customHeight="1">
      <c r="A416" s="48"/>
      <c r="B416" s="48"/>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spans="1:26" ht="13.5" customHeight="1">
      <c r="A417" s="48"/>
      <c r="B417" s="48"/>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spans="1:26" ht="13.5" customHeight="1">
      <c r="A418" s="48"/>
      <c r="B418" s="48"/>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spans="1:26" ht="13.5" customHeight="1">
      <c r="A419" s="48"/>
      <c r="B419" s="48"/>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spans="1:26" ht="13.5" customHeight="1">
      <c r="A420" s="48"/>
      <c r="B420" s="48"/>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spans="1:26" ht="13.5" customHeight="1">
      <c r="A421" s="48"/>
      <c r="B421" s="48"/>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spans="1:26" ht="13.5" customHeight="1">
      <c r="A422" s="48"/>
      <c r="B422" s="48"/>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spans="1:26" ht="13.5" customHeight="1">
      <c r="A423" s="48"/>
      <c r="B423" s="48"/>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spans="1:26" ht="13.5" customHeight="1">
      <c r="A424" s="48"/>
      <c r="B424" s="48"/>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spans="1:26" ht="13.5" customHeight="1">
      <c r="A425" s="48"/>
      <c r="B425" s="48"/>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spans="1:26" ht="13.5" customHeight="1">
      <c r="A426" s="48"/>
      <c r="B426" s="48"/>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spans="1:26" ht="13.5" customHeight="1">
      <c r="A427" s="48"/>
      <c r="B427" s="48"/>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spans="1:26" ht="13.5" customHeight="1">
      <c r="A428" s="48"/>
      <c r="B428" s="48"/>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spans="1:26" ht="13.5" customHeight="1">
      <c r="A429" s="48"/>
      <c r="B429" s="48"/>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spans="1:26" ht="13.5" customHeight="1">
      <c r="A430" s="48"/>
      <c r="B430" s="48"/>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spans="1:26" ht="13.5" customHeight="1">
      <c r="A431" s="48"/>
      <c r="B431" s="48"/>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spans="1:26" ht="13.5" customHeight="1">
      <c r="A432" s="48"/>
      <c r="B432" s="48"/>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spans="1:26" ht="13.5" customHeight="1">
      <c r="A433" s="48"/>
      <c r="B433" s="48"/>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3.5" customHeight="1">
      <c r="A434" s="48"/>
      <c r="B434" s="48"/>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ht="13.5" customHeight="1">
      <c r="A435" s="48"/>
      <c r="B435" s="48"/>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spans="1:26" ht="13.5" customHeight="1">
      <c r="A436" s="48"/>
      <c r="B436" s="48"/>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spans="1:26" ht="13.5" customHeight="1">
      <c r="A437" s="48"/>
      <c r="B437" s="48"/>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spans="1:26" ht="13.5" customHeight="1">
      <c r="A438" s="48"/>
      <c r="B438" s="48"/>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spans="1:26" ht="13.5" customHeight="1">
      <c r="A439" s="48"/>
      <c r="B439" s="48"/>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spans="1:26" ht="13.5" customHeight="1">
      <c r="A440" s="48"/>
      <c r="B440" s="48"/>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spans="1:26" ht="13.5" customHeight="1">
      <c r="A441" s="48"/>
      <c r="B441" s="48"/>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spans="1:26" ht="13.5" customHeight="1">
      <c r="A442" s="48"/>
      <c r="B442" s="48"/>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spans="1:26" ht="13.5" customHeight="1">
      <c r="A443" s="48"/>
      <c r="B443" s="48"/>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spans="1:26" ht="13.5" customHeight="1">
      <c r="A444" s="48"/>
      <c r="B444" s="48"/>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spans="1:26" ht="13.5" customHeight="1">
      <c r="A445" s="48"/>
      <c r="B445" s="48"/>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spans="1:26" ht="13.5" customHeight="1">
      <c r="A446" s="48"/>
      <c r="B446" s="48"/>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spans="1:26" ht="13.5" customHeight="1">
      <c r="A447" s="48"/>
      <c r="B447" s="48"/>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spans="1:26" ht="13.5" customHeight="1">
      <c r="A448" s="48"/>
      <c r="B448" s="48"/>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spans="1:26" ht="13.5" customHeight="1">
      <c r="A449" s="48"/>
      <c r="B449" s="48"/>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spans="1:26" ht="13.5" customHeight="1">
      <c r="A450" s="48"/>
      <c r="B450" s="48"/>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spans="1:26" ht="13.5" customHeight="1">
      <c r="A451" s="48"/>
      <c r="B451" s="48"/>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spans="1:26" ht="13.5" customHeight="1">
      <c r="A452" s="48"/>
      <c r="B452" s="48"/>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spans="1:26" ht="13.5" customHeight="1">
      <c r="A453" s="48"/>
      <c r="B453" s="48"/>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spans="1:26" ht="13.5" customHeight="1">
      <c r="A454" s="48"/>
      <c r="B454" s="48"/>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spans="1:26" ht="13.5" customHeight="1">
      <c r="A455" s="48"/>
      <c r="B455" s="48"/>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spans="1:26" ht="13.5" customHeight="1">
      <c r="A456" s="48"/>
      <c r="B456" s="48"/>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spans="1:26" ht="13.5" customHeight="1">
      <c r="A457" s="48"/>
      <c r="B457" s="48"/>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spans="1:26" ht="13.5" customHeight="1">
      <c r="A458" s="48"/>
      <c r="B458" s="48"/>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spans="1:26" ht="13.5" customHeight="1">
      <c r="A459" s="48"/>
      <c r="B459" s="48"/>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spans="1:26" ht="13.5" customHeight="1">
      <c r="A460" s="48"/>
      <c r="B460" s="48"/>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spans="1:26" ht="13.5" customHeight="1">
      <c r="A461" s="48"/>
      <c r="B461" s="48"/>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spans="1:26" ht="13.5" customHeight="1">
      <c r="A462" s="48"/>
      <c r="B462" s="48"/>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spans="1:26" ht="13.5" customHeight="1">
      <c r="A463" s="48"/>
      <c r="B463" s="48"/>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spans="1:26" ht="13.5" customHeight="1">
      <c r="A464" s="48"/>
      <c r="B464" s="48"/>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spans="1:26" ht="13.5" customHeight="1">
      <c r="A465" s="48"/>
      <c r="B465" s="48"/>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spans="1:26" ht="13.5" customHeight="1">
      <c r="A466" s="48"/>
      <c r="B466" s="48"/>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spans="1:26" ht="13.5" customHeight="1">
      <c r="A467" s="48"/>
      <c r="B467" s="48"/>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spans="1:26" ht="13.5" customHeight="1">
      <c r="A468" s="48"/>
      <c r="B468" s="48"/>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spans="1:26" ht="13.5" customHeight="1">
      <c r="A469" s="48"/>
      <c r="B469" s="48"/>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spans="1:26" ht="13.5" customHeight="1">
      <c r="A470" s="48"/>
      <c r="B470" s="48"/>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spans="1:26" ht="13.5" customHeight="1">
      <c r="A471" s="48"/>
      <c r="B471" s="48"/>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spans="1:26" ht="13.5" customHeight="1">
      <c r="A472" s="48"/>
      <c r="B472" s="48"/>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spans="1:26" ht="13.5" customHeight="1">
      <c r="A473" s="48"/>
      <c r="B473" s="48"/>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spans="1:26" ht="13.5" customHeight="1">
      <c r="A474" s="48"/>
      <c r="B474" s="48"/>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spans="1:26" ht="13.5" customHeight="1">
      <c r="A475" s="48"/>
      <c r="B475" s="48"/>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spans="1:26" ht="13.5" customHeight="1">
      <c r="A476" s="48"/>
      <c r="B476" s="48"/>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spans="1:26" ht="13.5" customHeight="1">
      <c r="A477" s="48"/>
      <c r="B477" s="48"/>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spans="1:26" ht="13.5" customHeight="1">
      <c r="A478" s="48"/>
      <c r="B478" s="48"/>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spans="1:26" ht="13.5" customHeight="1">
      <c r="A479" s="48"/>
      <c r="B479" s="48"/>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spans="1:26" ht="13.5" customHeight="1">
      <c r="A480" s="48"/>
      <c r="B480" s="48"/>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spans="1:26" ht="13.5" customHeight="1">
      <c r="A481" s="48"/>
      <c r="B481" s="48"/>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spans="1:26" ht="13.5" customHeight="1">
      <c r="A482" s="48"/>
      <c r="B482" s="48"/>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spans="1:26" ht="13.5" customHeight="1">
      <c r="A483" s="48"/>
      <c r="B483" s="48"/>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spans="1:26" ht="13.5" customHeight="1">
      <c r="A484" s="48"/>
      <c r="B484" s="48"/>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spans="1:26" ht="13.5" customHeight="1">
      <c r="A485" s="48"/>
      <c r="B485" s="48"/>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spans="1:26" ht="13.5" customHeight="1">
      <c r="A486" s="48"/>
      <c r="B486" s="48"/>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spans="1:26" ht="13.5" customHeight="1">
      <c r="A487" s="48"/>
      <c r="B487" s="48"/>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spans="1:26" ht="13.5" customHeight="1">
      <c r="A488" s="48"/>
      <c r="B488" s="48"/>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spans="1:26" ht="13.5" customHeight="1">
      <c r="A489" s="48"/>
      <c r="B489" s="48"/>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spans="1:26" ht="13.5" customHeight="1">
      <c r="A490" s="48"/>
      <c r="B490" s="48"/>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spans="1:26" ht="13.5" customHeight="1">
      <c r="A491" s="48"/>
      <c r="B491" s="48"/>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spans="1:26" ht="13.5" customHeight="1">
      <c r="A492" s="48"/>
      <c r="B492" s="48"/>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spans="1:26" ht="13.5" customHeight="1">
      <c r="A493" s="48"/>
      <c r="B493" s="48"/>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spans="1:26" ht="13.5" customHeight="1">
      <c r="A494" s="48"/>
      <c r="B494" s="48"/>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spans="1:26" ht="13.5" customHeight="1">
      <c r="A495" s="48"/>
      <c r="B495" s="48"/>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spans="1:26" ht="13.5" customHeight="1">
      <c r="A496" s="48"/>
      <c r="B496" s="48"/>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spans="1:26" ht="13.5" customHeight="1">
      <c r="A497" s="48"/>
      <c r="B497" s="48"/>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spans="1:26" ht="13.5" customHeight="1">
      <c r="A498" s="48"/>
      <c r="B498" s="48"/>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spans="1:26" ht="13.5" customHeight="1">
      <c r="A499" s="48"/>
      <c r="B499" s="48"/>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spans="1:26" ht="13.5" customHeight="1">
      <c r="A500" s="48"/>
      <c r="B500" s="48"/>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spans="1:26" ht="13.5" customHeight="1">
      <c r="A501" s="48"/>
      <c r="B501" s="48"/>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spans="1:26" ht="13.5" customHeight="1">
      <c r="A502" s="48"/>
      <c r="B502" s="48"/>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spans="1:26" ht="13.5" customHeight="1">
      <c r="A503" s="48"/>
      <c r="B503" s="48"/>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spans="1:26" ht="13.5" customHeight="1">
      <c r="A504" s="48"/>
      <c r="B504" s="48"/>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spans="1:26" ht="13.5" customHeight="1">
      <c r="A505" s="48"/>
      <c r="B505" s="48"/>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spans="1:26" ht="13.5" customHeight="1">
      <c r="A506" s="48"/>
      <c r="B506" s="48"/>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spans="1:26" ht="13.5" customHeight="1">
      <c r="A507" s="48"/>
      <c r="B507" s="48"/>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spans="1:26" ht="13.5" customHeight="1">
      <c r="A508" s="48"/>
      <c r="B508" s="48"/>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spans="1:26" ht="13.5" customHeight="1">
      <c r="A509" s="48"/>
      <c r="B509" s="48"/>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spans="1:26" ht="13.5" customHeight="1">
      <c r="A510" s="48"/>
      <c r="B510" s="48"/>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spans="1:26" ht="13.5" customHeight="1">
      <c r="A511" s="48"/>
      <c r="B511" s="48"/>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spans="1:26" ht="13.5" customHeight="1">
      <c r="A512" s="48"/>
      <c r="B512" s="48"/>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spans="1:26" ht="13.5" customHeight="1">
      <c r="A513" s="48"/>
      <c r="B513" s="48"/>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spans="1:26" ht="13.5" customHeight="1">
      <c r="A514" s="48"/>
      <c r="B514" s="48"/>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spans="1:26" ht="13.5" customHeight="1">
      <c r="A515" s="48"/>
      <c r="B515" s="48"/>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spans="1:26" ht="13.5" customHeight="1">
      <c r="A516" s="48"/>
      <c r="B516" s="48"/>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spans="1:26" ht="13.5" customHeight="1">
      <c r="A517" s="48"/>
      <c r="B517" s="48"/>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spans="1:26" ht="13.5" customHeight="1">
      <c r="A518" s="48"/>
      <c r="B518" s="48"/>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spans="1:26" ht="13.5" customHeight="1">
      <c r="A519" s="48"/>
      <c r="B519" s="48"/>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spans="1:26" ht="13.5" customHeight="1">
      <c r="A520" s="48"/>
      <c r="B520" s="48"/>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spans="1:26" ht="13.5" customHeight="1">
      <c r="A521" s="48"/>
      <c r="B521" s="48"/>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spans="1:26" ht="13.5" customHeight="1">
      <c r="A522" s="48"/>
      <c r="B522" s="48"/>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spans="1:26" ht="13.5" customHeight="1">
      <c r="A523" s="48"/>
      <c r="B523" s="48"/>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spans="1:26" ht="13.5" customHeight="1">
      <c r="A524" s="48"/>
      <c r="B524" s="48"/>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spans="1:26" ht="13.5" customHeight="1">
      <c r="A525" s="48"/>
      <c r="B525" s="48"/>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spans="1:26" ht="13.5" customHeight="1">
      <c r="A526" s="48"/>
      <c r="B526" s="48"/>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spans="1:26" ht="13.5" customHeight="1">
      <c r="A527" s="48"/>
      <c r="B527" s="48"/>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spans="1:26" ht="13.5" customHeight="1">
      <c r="A528" s="48"/>
      <c r="B528" s="48"/>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spans="1:26" ht="13.5" customHeight="1">
      <c r="A529" s="48"/>
      <c r="B529" s="48"/>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spans="1:26" ht="13.5" customHeight="1">
      <c r="A530" s="48"/>
      <c r="B530" s="48"/>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spans="1:26" ht="13.5" customHeight="1">
      <c r="A531" s="48"/>
      <c r="B531" s="48"/>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spans="1:26" ht="13.5" customHeight="1">
      <c r="A532" s="48"/>
      <c r="B532" s="48"/>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spans="1:26" ht="13.5" customHeight="1">
      <c r="A533" s="48"/>
      <c r="B533" s="48"/>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spans="1:26" ht="13.5" customHeight="1">
      <c r="A534" s="48"/>
      <c r="B534" s="48"/>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spans="1:26" ht="13.5" customHeight="1">
      <c r="A535" s="48"/>
      <c r="B535" s="48"/>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spans="1:26" ht="13.5" customHeight="1">
      <c r="A536" s="48"/>
      <c r="B536" s="48"/>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spans="1:26" ht="13.5" customHeight="1">
      <c r="A537" s="48"/>
      <c r="B537" s="48"/>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spans="1:26" ht="13.5" customHeight="1">
      <c r="A538" s="48"/>
      <c r="B538" s="48"/>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spans="1:26" ht="13.5" customHeight="1">
      <c r="A539" s="48"/>
      <c r="B539" s="48"/>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spans="1:26" ht="13.5" customHeight="1">
      <c r="A540" s="48"/>
      <c r="B540" s="48"/>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spans="1:26" ht="13.5" customHeight="1">
      <c r="A541" s="48"/>
      <c r="B541" s="48"/>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spans="1:26" ht="13.5" customHeight="1">
      <c r="A542" s="48"/>
      <c r="B542" s="48"/>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spans="1:26" ht="13.5" customHeight="1">
      <c r="A543" s="48"/>
      <c r="B543" s="48"/>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spans="1:26" ht="13.5" customHeight="1">
      <c r="A544" s="48"/>
      <c r="B544" s="48"/>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spans="1:26" ht="13.5" customHeight="1">
      <c r="A545" s="48"/>
      <c r="B545" s="48"/>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spans="1:26" ht="13.5" customHeight="1">
      <c r="A546" s="48"/>
      <c r="B546" s="48"/>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spans="1:26" ht="13.5" customHeight="1">
      <c r="A547" s="48"/>
      <c r="B547" s="48"/>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spans="1:26" ht="13.5" customHeight="1">
      <c r="A548" s="48"/>
      <c r="B548" s="48"/>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spans="1:26" ht="13.5" customHeight="1">
      <c r="A549" s="48"/>
      <c r="B549" s="48"/>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spans="1:26" ht="13.5" customHeight="1">
      <c r="A550" s="48"/>
      <c r="B550" s="48"/>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spans="1:26" ht="13.5" customHeight="1">
      <c r="A551" s="48"/>
      <c r="B551" s="48"/>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spans="1:26" ht="13.5" customHeight="1">
      <c r="A552" s="48"/>
      <c r="B552" s="48"/>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spans="1:26" ht="13.5" customHeight="1">
      <c r="A553" s="48"/>
      <c r="B553" s="48"/>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spans="1:26" ht="13.5" customHeight="1">
      <c r="A554" s="48"/>
      <c r="B554" s="48"/>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spans="1:26" ht="13.5" customHeight="1">
      <c r="A555" s="48"/>
      <c r="B555" s="48"/>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spans="1:26" ht="13.5" customHeight="1">
      <c r="A556" s="48"/>
      <c r="B556" s="48"/>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spans="1:26" ht="13.5" customHeight="1">
      <c r="A557" s="48"/>
      <c r="B557" s="48"/>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spans="1:26" ht="13.5" customHeight="1">
      <c r="A558" s="48"/>
      <c r="B558" s="48"/>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spans="1:26" ht="13.5" customHeight="1">
      <c r="A559" s="48"/>
      <c r="B559" s="48"/>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spans="1:26" ht="13.5" customHeight="1">
      <c r="A560" s="48"/>
      <c r="B560" s="48"/>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spans="1:26" ht="13.5" customHeight="1">
      <c r="A561" s="48"/>
      <c r="B561" s="48"/>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spans="1:26" ht="13.5" customHeight="1">
      <c r="A562" s="48"/>
      <c r="B562" s="48"/>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spans="1:26" ht="13.5" customHeight="1">
      <c r="A563" s="48"/>
      <c r="B563" s="48"/>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spans="1:26" ht="13.5" customHeight="1">
      <c r="A564" s="48"/>
      <c r="B564" s="48"/>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spans="1:26" ht="13.5" customHeight="1">
      <c r="A565" s="48"/>
      <c r="B565" s="48"/>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spans="1:26" ht="13.5" customHeight="1">
      <c r="A566" s="48"/>
      <c r="B566" s="48"/>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spans="1:26" ht="13.5" customHeight="1">
      <c r="A567" s="48"/>
      <c r="B567" s="48"/>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spans="1:26" ht="13.5" customHeight="1">
      <c r="A568" s="48"/>
      <c r="B568" s="48"/>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spans="1:26" ht="13.5" customHeight="1">
      <c r="A569" s="48"/>
      <c r="B569" s="48"/>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spans="1:26" ht="13.5" customHeight="1">
      <c r="A570" s="48"/>
      <c r="B570" s="48"/>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spans="1:26" ht="13.5" customHeight="1">
      <c r="A571" s="48"/>
      <c r="B571" s="48"/>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spans="1:26" ht="13.5" customHeight="1">
      <c r="A572" s="48"/>
      <c r="B572" s="48"/>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spans="1:26" ht="13.5" customHeight="1">
      <c r="A573" s="48"/>
      <c r="B573" s="48"/>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spans="1:26" ht="13.5" customHeight="1">
      <c r="A574" s="48"/>
      <c r="B574" s="48"/>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spans="1:26" ht="13.5" customHeight="1">
      <c r="A575" s="48"/>
      <c r="B575" s="48"/>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spans="1:26" ht="13.5" customHeight="1">
      <c r="A576" s="48"/>
      <c r="B576" s="48"/>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spans="1:26" ht="13.5" customHeight="1">
      <c r="A577" s="48"/>
      <c r="B577" s="48"/>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spans="1:26" ht="13.5" customHeight="1">
      <c r="A578" s="48"/>
      <c r="B578" s="48"/>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spans="1:26" ht="13.5" customHeight="1">
      <c r="A579" s="48"/>
      <c r="B579" s="48"/>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spans="1:26" ht="13.5" customHeight="1">
      <c r="A580" s="48"/>
      <c r="B580" s="48"/>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spans="1:26" ht="13.5" customHeight="1">
      <c r="A581" s="48"/>
      <c r="B581" s="48"/>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spans="1:26" ht="13.5" customHeight="1">
      <c r="A582" s="48"/>
      <c r="B582" s="48"/>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spans="1:26" ht="13.5" customHeight="1">
      <c r="A583" s="48"/>
      <c r="B583" s="48"/>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spans="1:26" ht="13.5" customHeight="1">
      <c r="A584" s="48"/>
      <c r="B584" s="48"/>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spans="1:26" ht="13.5" customHeight="1">
      <c r="A585" s="48"/>
      <c r="B585" s="48"/>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spans="1:26" ht="13.5" customHeight="1">
      <c r="A586" s="48"/>
      <c r="B586" s="48"/>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spans="1:26" ht="13.5" customHeight="1">
      <c r="A587" s="48"/>
      <c r="B587" s="48"/>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spans="1:26" ht="13.5" customHeight="1">
      <c r="A588" s="48"/>
      <c r="B588" s="48"/>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spans="1:26" ht="13.5" customHeight="1">
      <c r="A589" s="48"/>
      <c r="B589" s="48"/>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spans="1:26" ht="13.5" customHeight="1">
      <c r="A590" s="48"/>
      <c r="B590" s="48"/>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spans="1:26" ht="13.5" customHeight="1">
      <c r="A591" s="48"/>
      <c r="B591" s="48"/>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spans="1:26" ht="13.5" customHeight="1">
      <c r="A592" s="48"/>
      <c r="B592" s="48"/>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spans="1:26" ht="13.5" customHeight="1">
      <c r="A593" s="48"/>
      <c r="B593" s="48"/>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spans="1:26" ht="13.5" customHeight="1">
      <c r="A594" s="48"/>
      <c r="B594" s="48"/>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spans="1:26" ht="13.5" customHeight="1">
      <c r="A595" s="48"/>
      <c r="B595" s="48"/>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spans="1:26" ht="13.5" customHeight="1">
      <c r="A596" s="48"/>
      <c r="B596" s="48"/>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spans="1:26" ht="13.5" customHeight="1">
      <c r="A597" s="48"/>
      <c r="B597" s="48"/>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spans="1:26" ht="13.5" customHeight="1">
      <c r="A598" s="48"/>
      <c r="B598" s="48"/>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spans="1:26" ht="13.5" customHeight="1">
      <c r="A599" s="48"/>
      <c r="B599" s="48"/>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spans="1:26" ht="13.5" customHeight="1">
      <c r="A600" s="48"/>
      <c r="B600" s="48"/>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spans="1:26" ht="13.5" customHeight="1">
      <c r="A601" s="48"/>
      <c r="B601" s="48"/>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spans="1:26" ht="13.5" customHeight="1">
      <c r="A602" s="48"/>
      <c r="B602" s="48"/>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spans="1:26" ht="13.5" customHeight="1">
      <c r="A603" s="48"/>
      <c r="B603" s="48"/>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spans="1:26" ht="13.5" customHeight="1">
      <c r="A604" s="48"/>
      <c r="B604" s="48"/>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spans="1:26" ht="13.5" customHeight="1">
      <c r="A605" s="48"/>
      <c r="B605" s="48"/>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spans="1:26" ht="13.5" customHeight="1">
      <c r="A606" s="48"/>
      <c r="B606" s="48"/>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spans="1:26" ht="13.5" customHeight="1">
      <c r="A607" s="48"/>
      <c r="B607" s="48"/>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spans="1:26" ht="13.5" customHeight="1">
      <c r="A608" s="48"/>
      <c r="B608" s="48"/>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spans="1:26" ht="13.5" customHeight="1">
      <c r="A609" s="48"/>
      <c r="B609" s="48"/>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spans="1:26" ht="13.5" customHeight="1">
      <c r="A610" s="48"/>
      <c r="B610" s="48"/>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spans="1:26" ht="13.5" customHeight="1">
      <c r="A611" s="48"/>
      <c r="B611" s="48"/>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spans="1:26" ht="13.5" customHeight="1">
      <c r="A612" s="48"/>
      <c r="B612" s="48"/>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spans="1:26" ht="13.5" customHeight="1">
      <c r="A613" s="48"/>
      <c r="B613" s="48"/>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spans="1:26" ht="13.5" customHeight="1">
      <c r="A614" s="48"/>
      <c r="B614" s="48"/>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spans="1:26" ht="13.5" customHeight="1">
      <c r="A615" s="48"/>
      <c r="B615" s="48"/>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spans="1:26" ht="13.5" customHeight="1">
      <c r="A616" s="48"/>
      <c r="B616" s="48"/>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spans="1:26" ht="13.5" customHeight="1">
      <c r="A617" s="48"/>
      <c r="B617" s="48"/>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spans="1:26" ht="13.5" customHeight="1">
      <c r="A618" s="48"/>
      <c r="B618" s="48"/>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spans="1:26" ht="13.5" customHeight="1">
      <c r="A619" s="48"/>
      <c r="B619" s="48"/>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spans="1:26" ht="13.5" customHeight="1">
      <c r="A620" s="48"/>
      <c r="B620" s="48"/>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spans="1:26" ht="13.5" customHeight="1">
      <c r="A621" s="48"/>
      <c r="B621" s="48"/>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spans="1:26" ht="13.5" customHeight="1">
      <c r="A622" s="48"/>
      <c r="B622" s="48"/>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spans="1:26" ht="13.5" customHeight="1">
      <c r="A623" s="48"/>
      <c r="B623" s="48"/>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spans="1:26" ht="13.5" customHeight="1">
      <c r="A624" s="48"/>
      <c r="B624" s="48"/>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spans="1:26" ht="13.5" customHeight="1">
      <c r="A625" s="48"/>
      <c r="B625" s="48"/>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spans="1:26" ht="13.5" customHeight="1">
      <c r="A626" s="48"/>
      <c r="B626" s="48"/>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spans="1:26" ht="13.5" customHeight="1">
      <c r="A627" s="48"/>
      <c r="B627" s="48"/>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spans="1:26" ht="13.5" customHeight="1">
      <c r="A628" s="48"/>
      <c r="B628" s="48"/>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spans="1:26" ht="13.5" customHeight="1">
      <c r="A629" s="48"/>
      <c r="B629" s="48"/>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spans="1:26" ht="13.5" customHeight="1">
      <c r="A630" s="48"/>
      <c r="B630" s="48"/>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spans="1:26" ht="13.5" customHeight="1">
      <c r="A631" s="48"/>
      <c r="B631" s="48"/>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spans="1:26" ht="13.5" customHeight="1">
      <c r="A632" s="48"/>
      <c r="B632" s="48"/>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spans="1:26" ht="13.5" customHeight="1">
      <c r="A633" s="48"/>
      <c r="B633" s="48"/>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spans="1:26" ht="13.5" customHeight="1">
      <c r="A634" s="48"/>
      <c r="B634" s="48"/>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spans="1:26" ht="13.5" customHeight="1">
      <c r="A635" s="48"/>
      <c r="B635" s="48"/>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spans="1:26" ht="13.5" customHeight="1">
      <c r="A636" s="48"/>
      <c r="B636" s="48"/>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spans="1:26" ht="13.5" customHeight="1">
      <c r="A637" s="48"/>
      <c r="B637" s="48"/>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spans="1:26" ht="13.5" customHeight="1">
      <c r="A638" s="48"/>
      <c r="B638" s="48"/>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spans="1:26" ht="13.5" customHeight="1">
      <c r="A639" s="48"/>
      <c r="B639" s="48"/>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spans="1:26" ht="13.5" customHeight="1">
      <c r="A640" s="48"/>
      <c r="B640" s="48"/>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spans="1:26" ht="13.5" customHeight="1">
      <c r="A641" s="48"/>
      <c r="B641" s="48"/>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spans="1:26" ht="13.5" customHeight="1">
      <c r="A642" s="48"/>
      <c r="B642" s="48"/>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spans="1:26" ht="13.5" customHeight="1">
      <c r="A643" s="48"/>
      <c r="B643" s="48"/>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spans="1:26" ht="13.5" customHeight="1">
      <c r="A644" s="48"/>
      <c r="B644" s="48"/>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spans="1:26" ht="13.5" customHeight="1">
      <c r="A645" s="48"/>
      <c r="B645" s="48"/>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spans="1:26" ht="13.5" customHeight="1">
      <c r="A646" s="48"/>
      <c r="B646" s="48"/>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spans="1:26" ht="13.5" customHeight="1">
      <c r="A647" s="48"/>
      <c r="B647" s="48"/>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spans="1:26" ht="13.5" customHeight="1">
      <c r="A648" s="48"/>
      <c r="B648" s="48"/>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spans="1:26" ht="13.5" customHeight="1">
      <c r="A649" s="48"/>
      <c r="B649" s="48"/>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spans="1:26" ht="13.5" customHeight="1">
      <c r="A650" s="48"/>
      <c r="B650" s="48"/>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spans="1:26" ht="13.5" customHeight="1">
      <c r="A651" s="48"/>
      <c r="B651" s="48"/>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spans="1:26" ht="13.5" customHeight="1">
      <c r="A652" s="48"/>
      <c r="B652" s="48"/>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spans="1:26" ht="13.5" customHeight="1">
      <c r="A653" s="48"/>
      <c r="B653" s="48"/>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spans="1:26" ht="13.5" customHeight="1">
      <c r="A654" s="48"/>
      <c r="B654" s="48"/>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spans="1:26" ht="13.5" customHeight="1">
      <c r="A655" s="48"/>
      <c r="B655" s="48"/>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spans="1:26" ht="13.5" customHeight="1">
      <c r="A656" s="48"/>
      <c r="B656" s="48"/>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spans="1:26" ht="13.5" customHeight="1">
      <c r="A657" s="48"/>
      <c r="B657" s="48"/>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spans="1:26" ht="13.5" customHeight="1">
      <c r="A658" s="48"/>
      <c r="B658" s="48"/>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spans="1:26" ht="13.5" customHeight="1">
      <c r="A659" s="48"/>
      <c r="B659" s="48"/>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spans="1:26" ht="13.5" customHeight="1">
      <c r="A660" s="48"/>
      <c r="B660" s="48"/>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spans="1:26" ht="13.5" customHeight="1">
      <c r="A661" s="48"/>
      <c r="B661" s="48"/>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spans="1:26" ht="13.5" customHeight="1">
      <c r="A662" s="48"/>
      <c r="B662" s="48"/>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spans="1:26" ht="13.5" customHeight="1">
      <c r="A663" s="48"/>
      <c r="B663" s="48"/>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spans="1:26" ht="13.5" customHeight="1">
      <c r="A664" s="48"/>
      <c r="B664" s="48"/>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spans="1:26" ht="13.5" customHeight="1">
      <c r="A665" s="48"/>
      <c r="B665" s="48"/>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spans="1:26" ht="13.5" customHeight="1">
      <c r="A666" s="48"/>
      <c r="B666" s="48"/>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spans="1:26" ht="13.5" customHeight="1">
      <c r="A667" s="48"/>
      <c r="B667" s="48"/>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spans="1:26" ht="13.5" customHeight="1">
      <c r="A668" s="48"/>
      <c r="B668" s="48"/>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spans="1:26" ht="13.5" customHeight="1">
      <c r="A669" s="48"/>
      <c r="B669" s="48"/>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spans="1:26" ht="13.5" customHeight="1">
      <c r="A670" s="48"/>
      <c r="B670" s="48"/>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spans="1:26" ht="13.5" customHeight="1">
      <c r="A671" s="48"/>
      <c r="B671" s="48"/>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spans="1:26" ht="13.5" customHeight="1">
      <c r="A672" s="48"/>
      <c r="B672" s="48"/>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spans="1:26" ht="13.5" customHeight="1">
      <c r="A673" s="48"/>
      <c r="B673" s="48"/>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spans="1:26" ht="13.5" customHeight="1">
      <c r="A674" s="48"/>
      <c r="B674" s="48"/>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spans="1:26" ht="13.5" customHeight="1">
      <c r="A675" s="48"/>
      <c r="B675" s="48"/>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spans="1:26" ht="13.5" customHeight="1">
      <c r="A676" s="48"/>
      <c r="B676" s="48"/>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spans="1:26" ht="13.5" customHeight="1">
      <c r="A677" s="48"/>
      <c r="B677" s="48"/>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spans="1:26" ht="13.5" customHeight="1">
      <c r="A678" s="48"/>
      <c r="B678" s="48"/>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spans="1:26" ht="13.5" customHeight="1">
      <c r="A679" s="48"/>
      <c r="B679" s="48"/>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spans="1:26" ht="13.5" customHeight="1">
      <c r="A680" s="48"/>
      <c r="B680" s="48"/>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spans="1:26" ht="13.5" customHeight="1">
      <c r="A681" s="48"/>
      <c r="B681" s="48"/>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spans="1:26" ht="13.5" customHeight="1">
      <c r="A682" s="48"/>
      <c r="B682" s="48"/>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spans="1:26" ht="13.5" customHeight="1">
      <c r="A683" s="48"/>
      <c r="B683" s="48"/>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spans="1:26" ht="13.5" customHeight="1">
      <c r="A684" s="48"/>
      <c r="B684" s="48"/>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spans="1:26" ht="13.5" customHeight="1">
      <c r="A685" s="48"/>
      <c r="B685" s="48"/>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spans="1:26" ht="13.5" customHeight="1">
      <c r="A686" s="48"/>
      <c r="B686" s="48"/>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spans="1:26" ht="13.5" customHeight="1">
      <c r="A687" s="48"/>
      <c r="B687" s="48"/>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spans="1:26" ht="13.5" customHeight="1">
      <c r="A688" s="48"/>
      <c r="B688" s="48"/>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spans="1:26" ht="13.5" customHeight="1">
      <c r="A689" s="48"/>
      <c r="B689" s="48"/>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spans="1:26" ht="13.5" customHeight="1">
      <c r="A690" s="48"/>
      <c r="B690" s="48"/>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spans="1:26" ht="13.5" customHeight="1">
      <c r="A691" s="48"/>
      <c r="B691" s="48"/>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spans="1:26" ht="13.5" customHeight="1">
      <c r="A692" s="48"/>
      <c r="B692" s="48"/>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spans="1:26" ht="13.5" customHeight="1">
      <c r="A693" s="48"/>
      <c r="B693" s="48"/>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spans="1:26" ht="13.5" customHeight="1">
      <c r="A694" s="48"/>
      <c r="B694" s="48"/>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spans="1:26" ht="13.5" customHeight="1">
      <c r="A695" s="48"/>
      <c r="B695" s="48"/>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spans="1:26" ht="13.5" customHeight="1">
      <c r="A696" s="48"/>
      <c r="B696" s="48"/>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spans="1:26" ht="13.5" customHeight="1">
      <c r="A697" s="48"/>
      <c r="B697" s="48"/>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spans="1:26" ht="13.5" customHeight="1">
      <c r="A698" s="48"/>
      <c r="B698" s="48"/>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spans="1:26" ht="13.5" customHeight="1">
      <c r="A699" s="48"/>
      <c r="B699" s="48"/>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spans="1:26" ht="13.5" customHeight="1">
      <c r="A700" s="48"/>
      <c r="B700" s="48"/>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spans="1:26" ht="13.5" customHeight="1">
      <c r="A701" s="48"/>
      <c r="B701" s="48"/>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spans="1:26" ht="13.5" customHeight="1">
      <c r="A702" s="48"/>
      <c r="B702" s="48"/>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spans="1:26" ht="13.5" customHeight="1">
      <c r="A703" s="48"/>
      <c r="B703" s="48"/>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spans="1:26" ht="13.5" customHeight="1">
      <c r="A704" s="48"/>
      <c r="B704" s="48"/>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spans="1:26" ht="13.5" customHeight="1">
      <c r="A705" s="48"/>
      <c r="B705" s="48"/>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spans="1:26" ht="13.5" customHeight="1">
      <c r="A706" s="48"/>
      <c r="B706" s="48"/>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spans="1:26" ht="13.5" customHeight="1">
      <c r="A707" s="48"/>
      <c r="B707" s="48"/>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spans="1:26" ht="13.5" customHeight="1">
      <c r="A708" s="48"/>
      <c r="B708" s="48"/>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spans="1:26" ht="13.5" customHeight="1">
      <c r="A709" s="48"/>
      <c r="B709" s="48"/>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spans="1:26" ht="13.5" customHeight="1">
      <c r="A710" s="48"/>
      <c r="B710" s="48"/>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spans="1:26" ht="13.5" customHeight="1">
      <c r="A711" s="48"/>
      <c r="B711" s="48"/>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spans="1:26" ht="13.5" customHeight="1">
      <c r="A712" s="48"/>
      <c r="B712" s="48"/>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spans="1:26" ht="13.5" customHeight="1">
      <c r="A713" s="48"/>
      <c r="B713" s="48"/>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spans="1:26" ht="13.5" customHeight="1">
      <c r="A714" s="48"/>
      <c r="B714" s="48"/>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spans="1:26" ht="13.5" customHeight="1">
      <c r="A715" s="48"/>
      <c r="B715" s="48"/>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spans="1:26" ht="13.5" customHeight="1">
      <c r="A716" s="48"/>
      <c r="B716" s="48"/>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spans="1:26" ht="13.5" customHeight="1">
      <c r="A717" s="48"/>
      <c r="B717" s="48"/>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spans="1:26" ht="13.5" customHeight="1">
      <c r="A718" s="48"/>
      <c r="B718" s="48"/>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spans="1:26" ht="13.5" customHeight="1">
      <c r="A719" s="48"/>
      <c r="B719" s="48"/>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spans="1:26" ht="13.5" customHeight="1">
      <c r="A720" s="48"/>
      <c r="B720" s="48"/>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spans="1:26" ht="13.5" customHeight="1">
      <c r="A721" s="48"/>
      <c r="B721" s="48"/>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spans="1:26" ht="13.5" customHeight="1">
      <c r="A722" s="48"/>
      <c r="B722" s="48"/>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spans="1:26" ht="13.5" customHeight="1">
      <c r="A723" s="48"/>
      <c r="B723" s="48"/>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spans="1:26" ht="13.5" customHeight="1">
      <c r="A724" s="48"/>
      <c r="B724" s="48"/>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spans="1:26" ht="13.5" customHeight="1">
      <c r="A725" s="48"/>
      <c r="B725" s="48"/>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spans="1:26" ht="13.5" customHeight="1">
      <c r="A726" s="48"/>
      <c r="B726" s="48"/>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spans="1:26" ht="13.5" customHeight="1">
      <c r="A727" s="48"/>
      <c r="B727" s="48"/>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spans="1:26" ht="13.5" customHeight="1">
      <c r="A728" s="48"/>
      <c r="B728" s="48"/>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spans="1:26" ht="13.5" customHeight="1">
      <c r="A729" s="48"/>
      <c r="B729" s="48"/>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spans="1:26" ht="13.5" customHeight="1">
      <c r="A730" s="48"/>
      <c r="B730" s="48"/>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spans="1:26" ht="13.5" customHeight="1">
      <c r="A731" s="48"/>
      <c r="B731" s="48"/>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spans="1:26" ht="13.5" customHeight="1">
      <c r="A732" s="48"/>
      <c r="B732" s="48"/>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spans="1:26" ht="13.5" customHeight="1">
      <c r="A733" s="48"/>
      <c r="B733" s="48"/>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spans="1:26" ht="13.5" customHeight="1">
      <c r="A734" s="48"/>
      <c r="B734" s="48"/>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spans="1:26" ht="13.5" customHeight="1">
      <c r="A735" s="48"/>
      <c r="B735" s="48"/>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spans="1:26" ht="13.5" customHeight="1">
      <c r="A736" s="48"/>
      <c r="B736" s="48"/>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spans="1:26" ht="13.5" customHeight="1">
      <c r="A737" s="48"/>
      <c r="B737" s="48"/>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spans="1:26" ht="13.5" customHeight="1">
      <c r="A738" s="48"/>
      <c r="B738" s="48"/>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spans="1:26" ht="13.5" customHeight="1">
      <c r="A739" s="48"/>
      <c r="B739" s="48"/>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spans="1:26" ht="13.5" customHeight="1">
      <c r="A740" s="48"/>
      <c r="B740" s="48"/>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spans="1:26" ht="13.5" customHeight="1">
      <c r="A741" s="48"/>
      <c r="B741" s="48"/>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spans="1:26" ht="13.5" customHeight="1">
      <c r="A742" s="48"/>
      <c r="B742" s="48"/>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spans="1:26" ht="13.5" customHeight="1">
      <c r="A743" s="48"/>
      <c r="B743" s="48"/>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spans="1:26" ht="13.5" customHeight="1">
      <c r="A744" s="48"/>
      <c r="B744" s="48"/>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spans="1:26" ht="13.5" customHeight="1">
      <c r="A745" s="48"/>
      <c r="B745" s="48"/>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spans="1:26" ht="13.5" customHeight="1">
      <c r="A746" s="48"/>
      <c r="B746" s="48"/>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spans="1:26" ht="13.5" customHeight="1">
      <c r="A747" s="48"/>
      <c r="B747" s="48"/>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spans="1:26" ht="13.5" customHeight="1">
      <c r="A748" s="48"/>
      <c r="B748" s="48"/>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spans="1:26" ht="13.5" customHeight="1">
      <c r="A749" s="48"/>
      <c r="B749" s="48"/>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spans="1:26" ht="13.5" customHeight="1">
      <c r="A750" s="48"/>
      <c r="B750" s="48"/>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spans="1:26" ht="13.5" customHeight="1">
      <c r="A751" s="48"/>
      <c r="B751" s="48"/>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spans="1:26" ht="13.5" customHeight="1">
      <c r="A752" s="48"/>
      <c r="B752" s="48"/>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spans="1:26" ht="13.5" customHeight="1">
      <c r="A753" s="48"/>
      <c r="B753" s="48"/>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spans="1:26" ht="13.5" customHeight="1">
      <c r="A754" s="48"/>
      <c r="B754" s="48"/>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spans="1:26" ht="13.5" customHeight="1">
      <c r="A755" s="48"/>
      <c r="B755" s="48"/>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spans="1:26" ht="13.5" customHeight="1">
      <c r="A756" s="48"/>
      <c r="B756" s="48"/>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spans="1:26" ht="13.5" customHeight="1">
      <c r="A757" s="48"/>
      <c r="B757" s="48"/>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spans="1:26" ht="13.5" customHeight="1">
      <c r="A758" s="48"/>
      <c r="B758" s="48"/>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spans="1:26" ht="13.5" customHeight="1">
      <c r="A759" s="48"/>
      <c r="B759" s="48"/>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spans="1:26" ht="13.5" customHeight="1">
      <c r="A760" s="48"/>
      <c r="B760" s="48"/>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spans="1:26" ht="13.5" customHeight="1">
      <c r="A761" s="48"/>
      <c r="B761" s="48"/>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spans="1:26" ht="13.5" customHeight="1">
      <c r="A762" s="48"/>
      <c r="B762" s="48"/>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spans="1:26" ht="13.5" customHeight="1">
      <c r="A763" s="48"/>
      <c r="B763" s="48"/>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spans="1:26" ht="13.5" customHeight="1">
      <c r="A764" s="48"/>
      <c r="B764" s="48"/>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spans="1:26" ht="13.5" customHeight="1">
      <c r="A765" s="48"/>
      <c r="B765" s="48"/>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spans="1:26" ht="13.5" customHeight="1">
      <c r="A766" s="48"/>
      <c r="B766" s="48"/>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spans="1:26" ht="13.5" customHeight="1">
      <c r="A767" s="48"/>
      <c r="B767" s="48"/>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spans="1:26" ht="13.5" customHeight="1">
      <c r="A768" s="48"/>
      <c r="B768" s="48"/>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spans="1:26" ht="13.5" customHeight="1">
      <c r="A769" s="48"/>
      <c r="B769" s="48"/>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spans="1:26" ht="13.5" customHeight="1">
      <c r="A770" s="48"/>
      <c r="B770" s="48"/>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spans="1:26" ht="13.5" customHeight="1">
      <c r="A771" s="48"/>
      <c r="B771" s="48"/>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spans="1:26" ht="13.5" customHeight="1">
      <c r="A772" s="48"/>
      <c r="B772" s="48"/>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spans="1:26" ht="13.5" customHeight="1">
      <c r="A773" s="48"/>
      <c r="B773" s="48"/>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spans="1:26" ht="13.5" customHeight="1">
      <c r="A774" s="48"/>
      <c r="B774" s="48"/>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spans="1:26" ht="13.5" customHeight="1">
      <c r="A775" s="48"/>
      <c r="B775" s="48"/>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spans="1:26" ht="13.5" customHeight="1">
      <c r="A776" s="48"/>
      <c r="B776" s="48"/>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spans="1:26" ht="13.5" customHeight="1">
      <c r="A777" s="48"/>
      <c r="B777" s="48"/>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spans="1:26" ht="13.5" customHeight="1">
      <c r="A778" s="48"/>
      <c r="B778" s="48"/>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spans="1:26" ht="13.5" customHeight="1">
      <c r="A779" s="48"/>
      <c r="B779" s="48"/>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spans="1:26" ht="13.5" customHeight="1">
      <c r="A780" s="48"/>
      <c r="B780" s="48"/>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spans="1:26" ht="13.5" customHeight="1">
      <c r="A781" s="48"/>
      <c r="B781" s="48"/>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spans="1:26" ht="13.5" customHeight="1">
      <c r="A782" s="48"/>
      <c r="B782" s="48"/>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spans="1:26" ht="13.5" customHeight="1">
      <c r="A783" s="48"/>
      <c r="B783" s="48"/>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spans="1:26" ht="13.5" customHeight="1">
      <c r="A784" s="48"/>
      <c r="B784" s="48"/>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spans="1:26" ht="13.5" customHeight="1">
      <c r="A785" s="48"/>
      <c r="B785" s="48"/>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spans="1:26" ht="13.5" customHeight="1">
      <c r="A786" s="48"/>
      <c r="B786" s="48"/>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spans="1:26" ht="13.5" customHeight="1">
      <c r="A787" s="48"/>
      <c r="B787" s="48"/>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spans="1:26" ht="13.5" customHeight="1">
      <c r="A788" s="48"/>
      <c r="B788" s="48"/>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spans="1:26" ht="13.5" customHeight="1">
      <c r="A789" s="48"/>
      <c r="B789" s="48"/>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spans="1:26" ht="13.5" customHeight="1">
      <c r="A790" s="48"/>
      <c r="B790" s="48"/>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spans="1:26" ht="13.5" customHeight="1">
      <c r="A791" s="48"/>
      <c r="B791" s="48"/>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spans="1:26" ht="13.5" customHeight="1">
      <c r="A792" s="48"/>
      <c r="B792" s="48"/>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spans="1:26" ht="13.5" customHeight="1">
      <c r="A793" s="48"/>
      <c r="B793" s="48"/>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spans="1:26" ht="13.5" customHeight="1">
      <c r="A794" s="48"/>
      <c r="B794" s="48"/>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spans="1:26" ht="13.5" customHeight="1">
      <c r="A795" s="48"/>
      <c r="B795" s="48"/>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spans="1:26" ht="13.5" customHeight="1">
      <c r="A796" s="48"/>
      <c r="B796" s="48"/>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spans="1:26" ht="13.5" customHeight="1">
      <c r="A797" s="48"/>
      <c r="B797" s="48"/>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spans="1:26" ht="13.5" customHeight="1">
      <c r="A798" s="48"/>
      <c r="B798" s="48"/>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spans="1:26" ht="13.5" customHeight="1">
      <c r="A799" s="48"/>
      <c r="B799" s="48"/>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spans="1:26" ht="13.5" customHeight="1">
      <c r="A800" s="48"/>
      <c r="B800" s="48"/>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spans="1:26" ht="13.5" customHeight="1">
      <c r="A801" s="48"/>
      <c r="B801" s="48"/>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spans="1:26" ht="13.5" customHeight="1">
      <c r="A802" s="48"/>
      <c r="B802" s="48"/>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spans="1:26" ht="13.5" customHeight="1">
      <c r="A803" s="48"/>
      <c r="B803" s="48"/>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spans="1:26" ht="13.5" customHeight="1">
      <c r="A804" s="48"/>
      <c r="B804" s="48"/>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spans="1:26" ht="13.5" customHeight="1">
      <c r="A805" s="48"/>
      <c r="B805" s="48"/>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spans="1:26" ht="13.5" customHeight="1">
      <c r="A806" s="48"/>
      <c r="B806" s="48"/>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spans="1:26" ht="13.5" customHeight="1">
      <c r="A807" s="48"/>
      <c r="B807" s="48"/>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spans="1:26" ht="13.5" customHeight="1">
      <c r="A808" s="48"/>
      <c r="B808" s="48"/>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spans="1:26" ht="13.5" customHeight="1">
      <c r="A809" s="48"/>
      <c r="B809" s="48"/>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spans="1:26" ht="13.5" customHeight="1">
      <c r="A810" s="48"/>
      <c r="B810" s="48"/>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spans="1:26" ht="13.5" customHeight="1">
      <c r="A811" s="48"/>
      <c r="B811" s="48"/>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spans="1:26" ht="13.5" customHeight="1">
      <c r="A812" s="48"/>
      <c r="B812" s="48"/>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spans="1:26" ht="13.5" customHeight="1">
      <c r="A813" s="48"/>
      <c r="B813" s="48"/>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spans="1:26" ht="13.5" customHeight="1">
      <c r="A814" s="48"/>
      <c r="B814" s="48"/>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spans="1:26" ht="13.5" customHeight="1">
      <c r="A815" s="48"/>
      <c r="B815" s="48"/>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spans="1:26" ht="13.5" customHeight="1">
      <c r="A816" s="48"/>
      <c r="B816" s="48"/>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spans="1:26" ht="13.5" customHeight="1">
      <c r="A817" s="48"/>
      <c r="B817" s="48"/>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spans="1:26" ht="13.5" customHeight="1">
      <c r="A818" s="48"/>
      <c r="B818" s="48"/>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spans="1:26" ht="13.5" customHeight="1">
      <c r="A819" s="48"/>
      <c r="B819" s="48"/>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spans="1:26" ht="13.5" customHeight="1">
      <c r="A820" s="48"/>
      <c r="B820" s="48"/>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spans="1:26" ht="13.5" customHeight="1">
      <c r="A821" s="48"/>
      <c r="B821" s="48"/>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spans="1:26" ht="13.5" customHeight="1">
      <c r="A822" s="48"/>
      <c r="B822" s="48"/>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spans="1:26" ht="13.5" customHeight="1">
      <c r="A823" s="48"/>
      <c r="B823" s="48"/>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spans="1:26" ht="13.5" customHeight="1">
      <c r="A824" s="48"/>
      <c r="B824" s="48"/>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spans="1:26" ht="13.5" customHeight="1">
      <c r="A825" s="48"/>
      <c r="B825" s="48"/>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spans="1:26" ht="13.5" customHeight="1">
      <c r="A826" s="48"/>
      <c r="B826" s="48"/>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spans="1:26" ht="13.5" customHeight="1">
      <c r="A827" s="48"/>
      <c r="B827" s="48"/>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spans="1:26" ht="13.5" customHeight="1">
      <c r="A828" s="48"/>
      <c r="B828" s="48"/>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spans="1:26" ht="13.5" customHeight="1">
      <c r="A829" s="48"/>
      <c r="B829" s="48"/>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spans="1:26" ht="13.5" customHeight="1">
      <c r="A830" s="48"/>
      <c r="B830" s="48"/>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spans="1:26" ht="13.5" customHeight="1">
      <c r="A831" s="48"/>
      <c r="B831" s="48"/>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spans="1:26" ht="13.5" customHeight="1">
      <c r="A832" s="48"/>
      <c r="B832" s="48"/>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spans="1:26" ht="13.5" customHeight="1">
      <c r="A833" s="48"/>
      <c r="B833" s="48"/>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spans="1:26" ht="13.5" customHeight="1">
      <c r="A834" s="48"/>
      <c r="B834" s="48"/>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spans="1:26" ht="13.5" customHeight="1">
      <c r="A835" s="48"/>
      <c r="B835" s="48"/>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spans="1:26" ht="13.5" customHeight="1">
      <c r="A836" s="48"/>
      <c r="B836" s="48"/>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spans="1:26" ht="13.5" customHeight="1">
      <c r="A837" s="48"/>
      <c r="B837" s="48"/>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spans="1:26" ht="13.5" customHeight="1">
      <c r="A838" s="48"/>
      <c r="B838" s="48"/>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spans="1:26" ht="13.5" customHeight="1">
      <c r="A839" s="48"/>
      <c r="B839" s="48"/>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spans="1:26" ht="13.5" customHeight="1">
      <c r="A840" s="48"/>
      <c r="B840" s="48"/>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spans="1:26" ht="13.5" customHeight="1">
      <c r="A841" s="48"/>
      <c r="B841" s="48"/>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spans="1:26" ht="13.5" customHeight="1">
      <c r="A842" s="48"/>
      <c r="B842" s="48"/>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spans="1:26" ht="13.5" customHeight="1">
      <c r="A843" s="48"/>
      <c r="B843" s="48"/>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spans="1:26" ht="13.5" customHeight="1">
      <c r="A844" s="48"/>
      <c r="B844" s="48"/>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spans="1:26" ht="13.5" customHeight="1">
      <c r="A845" s="48"/>
      <c r="B845" s="48"/>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spans="1:26" ht="13.5" customHeight="1">
      <c r="A846" s="48"/>
      <c r="B846" s="48"/>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spans="1:26" ht="13.5" customHeight="1">
      <c r="A847" s="48"/>
      <c r="B847" s="48"/>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spans="1:26" ht="13.5" customHeight="1">
      <c r="A848" s="48"/>
      <c r="B848" s="48"/>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spans="1:26" ht="13.5" customHeight="1">
      <c r="A849" s="48"/>
      <c r="B849" s="48"/>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spans="1:26" ht="13.5" customHeight="1">
      <c r="A850" s="48"/>
      <c r="B850" s="48"/>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spans="1:26" ht="13.5" customHeight="1">
      <c r="A851" s="48"/>
      <c r="B851" s="48"/>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spans="1:26" ht="13.5" customHeight="1">
      <c r="A852" s="48"/>
      <c r="B852" s="48"/>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spans="1:26" ht="13.5" customHeight="1">
      <c r="A853" s="48"/>
      <c r="B853" s="48"/>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spans="1:26" ht="13.5" customHeight="1">
      <c r="A854" s="48"/>
      <c r="B854" s="48"/>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spans="1:26" ht="13.5" customHeight="1">
      <c r="A855" s="48"/>
      <c r="B855" s="48"/>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spans="1:26" ht="13.5" customHeight="1">
      <c r="A856" s="48"/>
      <c r="B856" s="48"/>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spans="1:26" ht="13.5" customHeight="1">
      <c r="A857" s="48"/>
      <c r="B857" s="48"/>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spans="1:26" ht="13.5" customHeight="1">
      <c r="A858" s="48"/>
      <c r="B858" s="48"/>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spans="1:26" ht="13.5" customHeight="1">
      <c r="A859" s="48"/>
      <c r="B859" s="48"/>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spans="1:26" ht="13.5" customHeight="1">
      <c r="A860" s="48"/>
      <c r="B860" s="48"/>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spans="1:26" ht="13.5" customHeight="1">
      <c r="A861" s="48"/>
      <c r="B861" s="48"/>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spans="1:26" ht="13.5" customHeight="1">
      <c r="A862" s="48"/>
      <c r="B862" s="48"/>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spans="1:26" ht="13.5" customHeight="1">
      <c r="A863" s="48"/>
      <c r="B863" s="48"/>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spans="1:26" ht="13.5" customHeight="1">
      <c r="A864" s="48"/>
      <c r="B864" s="48"/>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spans="1:26" ht="13.5" customHeight="1">
      <c r="A865" s="48"/>
      <c r="B865" s="48"/>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spans="1:26" ht="13.5" customHeight="1">
      <c r="A866" s="48"/>
      <c r="B866" s="48"/>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spans="1:26" ht="13.5" customHeight="1">
      <c r="A867" s="48"/>
      <c r="B867" s="48"/>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spans="1:26" ht="13.5" customHeight="1">
      <c r="A868" s="48"/>
      <c r="B868" s="48"/>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spans="1:26" ht="13.5" customHeight="1">
      <c r="A869" s="48"/>
      <c r="B869" s="48"/>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spans="1:26" ht="13.5" customHeight="1">
      <c r="A870" s="48"/>
      <c r="B870" s="48"/>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spans="1:26" ht="13.5" customHeight="1">
      <c r="A871" s="48"/>
      <c r="B871" s="48"/>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spans="1:26" ht="13.5" customHeight="1">
      <c r="A872" s="48"/>
      <c r="B872" s="48"/>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spans="1:26" ht="13.5" customHeight="1">
      <c r="A873" s="48"/>
      <c r="B873" s="48"/>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spans="1:26" ht="13.5" customHeight="1">
      <c r="A874" s="48"/>
      <c r="B874" s="48"/>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spans="1:26" ht="13.5" customHeight="1">
      <c r="A875" s="48"/>
      <c r="B875" s="48"/>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spans="1:26" ht="13.5" customHeight="1">
      <c r="A876" s="48"/>
      <c r="B876" s="48"/>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spans="1:26" ht="13.5" customHeight="1">
      <c r="A877" s="48"/>
      <c r="B877" s="48"/>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spans="1:26" ht="13.5" customHeight="1">
      <c r="A878" s="48"/>
      <c r="B878" s="48"/>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spans="1:26" ht="13.5" customHeight="1">
      <c r="A879" s="48"/>
      <c r="B879" s="48"/>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spans="1:26" ht="13.5" customHeight="1">
      <c r="A880" s="48"/>
      <c r="B880" s="48"/>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spans="1:26" ht="13.5" customHeight="1">
      <c r="A881" s="48"/>
      <c r="B881" s="48"/>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spans="1:26" ht="13.5" customHeight="1">
      <c r="A882" s="48"/>
      <c r="B882" s="48"/>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spans="1:26" ht="13.5" customHeight="1">
      <c r="A883" s="48"/>
      <c r="B883" s="48"/>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spans="1:26" ht="13.5" customHeight="1">
      <c r="A884" s="48"/>
      <c r="B884" s="48"/>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spans="1:26" ht="13.5" customHeight="1">
      <c r="A885" s="48"/>
      <c r="B885" s="48"/>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spans="1:26" ht="13.5" customHeight="1">
      <c r="A886" s="48"/>
      <c r="B886" s="48"/>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spans="1:26" ht="13.5" customHeight="1">
      <c r="A887" s="48"/>
      <c r="B887" s="48"/>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spans="1:26" ht="13.5" customHeight="1">
      <c r="A888" s="48"/>
      <c r="B888" s="48"/>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spans="1:26" ht="13.5" customHeight="1">
      <c r="A889" s="48"/>
      <c r="B889" s="48"/>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spans="1:26" ht="13.5" customHeight="1">
      <c r="A890" s="48"/>
      <c r="B890" s="48"/>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spans="1:26" ht="13.5" customHeight="1">
      <c r="A891" s="48"/>
      <c r="B891" s="48"/>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spans="1:26" ht="13.5" customHeight="1">
      <c r="A892" s="48"/>
      <c r="B892" s="48"/>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spans="1:26" ht="13.5" customHeight="1">
      <c r="A893" s="48"/>
      <c r="B893" s="48"/>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spans="1:26" ht="13.5" customHeight="1">
      <c r="A894" s="48"/>
      <c r="B894" s="48"/>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spans="1:26" ht="13.5" customHeight="1">
      <c r="A895" s="48"/>
      <c r="B895" s="48"/>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spans="1:26" ht="13.5" customHeight="1">
      <c r="A896" s="48"/>
      <c r="B896" s="48"/>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spans="1:26" ht="13.5" customHeight="1">
      <c r="A897" s="48"/>
      <c r="B897" s="48"/>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spans="1:26" ht="13.5" customHeight="1">
      <c r="A898" s="48"/>
      <c r="B898" s="48"/>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spans="1:26" ht="13.5" customHeight="1">
      <c r="A899" s="48"/>
      <c r="B899" s="48"/>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spans="1:26" ht="13.5" customHeight="1">
      <c r="A900" s="48"/>
      <c r="B900" s="48"/>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spans="1:26" ht="13.5" customHeight="1">
      <c r="A901" s="48"/>
      <c r="B901" s="48"/>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spans="1:26" ht="13.5" customHeight="1">
      <c r="A902" s="48"/>
      <c r="B902" s="48"/>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spans="1:26" ht="13.5" customHeight="1">
      <c r="A903" s="48"/>
      <c r="B903" s="48"/>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spans="1:26" ht="13.5" customHeight="1">
      <c r="A904" s="48"/>
      <c r="B904" s="48"/>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spans="1:26" ht="13.5" customHeight="1">
      <c r="A905" s="48"/>
      <c r="B905" s="48"/>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spans="1:26" ht="13.5" customHeight="1">
      <c r="A906" s="48"/>
      <c r="B906" s="48"/>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spans="1:26" ht="13.5" customHeight="1">
      <c r="A907" s="48"/>
      <c r="B907" s="48"/>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spans="1:26" ht="13.5" customHeight="1">
      <c r="A908" s="48"/>
      <c r="B908" s="48"/>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spans="1:26" ht="13.5" customHeight="1">
      <c r="A909" s="48"/>
      <c r="B909" s="48"/>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spans="1:26" ht="13.5" customHeight="1">
      <c r="A910" s="48"/>
      <c r="B910" s="48"/>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spans="1:26" ht="13.5" customHeight="1">
      <c r="A911" s="48"/>
      <c r="B911" s="48"/>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spans="1:26" ht="13.5" customHeight="1">
      <c r="A912" s="48"/>
      <c r="B912" s="48"/>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spans="1:26" ht="13.5" customHeight="1">
      <c r="A913" s="48"/>
      <c r="B913" s="48"/>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spans="1:26" ht="13.5" customHeight="1">
      <c r="A914" s="48"/>
      <c r="B914" s="48"/>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spans="1:26" ht="13.5" customHeight="1">
      <c r="A915" s="48"/>
      <c r="B915" s="48"/>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spans="1:26" ht="13.5" customHeight="1">
      <c r="A916" s="48"/>
      <c r="B916" s="48"/>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spans="1:26" ht="13.5" customHeight="1">
      <c r="A917" s="48"/>
      <c r="B917" s="48"/>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spans="1:26" ht="13.5" customHeight="1">
      <c r="A918" s="48"/>
      <c r="B918" s="48"/>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spans="1:26" ht="13.5" customHeight="1">
      <c r="A919" s="48"/>
      <c r="B919" s="48"/>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spans="1:26" ht="13.5" customHeight="1">
      <c r="A920" s="48"/>
      <c r="B920" s="48"/>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spans="1:26" ht="13.5" customHeight="1">
      <c r="A921" s="48"/>
      <c r="B921" s="48"/>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spans="1:26" ht="13.5" customHeight="1">
      <c r="A922" s="48"/>
      <c r="B922" s="48"/>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spans="1:26" ht="13.5" customHeight="1">
      <c r="A923" s="48"/>
      <c r="B923" s="48"/>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spans="1:26" ht="13.5" customHeight="1">
      <c r="A924" s="48"/>
      <c r="B924" s="48"/>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spans="1:26" ht="13.5" customHeight="1">
      <c r="A925" s="48"/>
      <c r="B925" s="48"/>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spans="1:26" ht="13.5" customHeight="1">
      <c r="A926" s="48"/>
      <c r="B926" s="48"/>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spans="1:26" ht="13.5" customHeight="1">
      <c r="A927" s="48"/>
      <c r="B927" s="48"/>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spans="1:26" ht="13.5" customHeight="1">
      <c r="A928" s="48"/>
      <c r="B928" s="48"/>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spans="1:26" ht="13.5" customHeight="1">
      <c r="A929" s="48"/>
      <c r="B929" s="48"/>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spans="1:26" ht="13.5" customHeight="1">
      <c r="A930" s="48"/>
      <c r="B930" s="48"/>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spans="1:26" ht="13.5" customHeight="1">
      <c r="A931" s="48"/>
      <c r="B931" s="48"/>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spans="1:26" ht="13.5" customHeight="1">
      <c r="A932" s="48"/>
      <c r="B932" s="48"/>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spans="1:26" ht="13.5" customHeight="1">
      <c r="A933" s="48"/>
      <c r="B933" s="48"/>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spans="1:26" ht="13.5" customHeight="1">
      <c r="A934" s="48"/>
      <c r="B934" s="48"/>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spans="1:26" ht="13.5" customHeight="1">
      <c r="A935" s="48"/>
      <c r="B935" s="48"/>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spans="1:26" ht="13.5" customHeight="1">
      <c r="A936" s="48"/>
      <c r="B936" s="48"/>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spans="1:26" ht="13.5" customHeight="1">
      <c r="A937" s="48"/>
      <c r="B937" s="48"/>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spans="1:26" ht="13.5" customHeight="1">
      <c r="A938" s="48"/>
      <c r="B938" s="48"/>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spans="1:26" ht="13.5" customHeight="1">
      <c r="A939" s="48"/>
      <c r="B939" s="48"/>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spans="1:26" ht="13.5" customHeight="1">
      <c r="A940" s="48"/>
      <c r="B940" s="48"/>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spans="1:26" ht="13.5" customHeight="1">
      <c r="A941" s="48"/>
      <c r="B941" s="48"/>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spans="1:26" ht="13.5" customHeight="1">
      <c r="A942" s="48"/>
      <c r="B942" s="48"/>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spans="1:26" ht="13.5" customHeight="1">
      <c r="A943" s="48"/>
      <c r="B943" s="48"/>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spans="1:26" ht="13.5" customHeight="1">
      <c r="A944" s="48"/>
      <c r="B944" s="48"/>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spans="1:26" ht="13.5" customHeight="1">
      <c r="A945" s="48"/>
      <c r="B945" s="48"/>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spans="1:26" ht="13.5" customHeight="1">
      <c r="A946" s="48"/>
      <c r="B946" s="48"/>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spans="1:26" ht="13.5" customHeight="1">
      <c r="A947" s="48"/>
      <c r="B947" s="48"/>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spans="1:26" ht="13.5" customHeight="1">
      <c r="A948" s="48"/>
      <c r="B948" s="48"/>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spans="1:26" ht="13.5" customHeight="1">
      <c r="A949" s="48"/>
      <c r="B949" s="48"/>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spans="1:26" ht="13.5" customHeight="1">
      <c r="A950" s="48"/>
      <c r="B950" s="48"/>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spans="1:26" ht="13.5" customHeight="1">
      <c r="A951" s="48"/>
      <c r="B951" s="48"/>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spans="1:26" ht="13.5" customHeight="1">
      <c r="A952" s="48"/>
      <c r="B952" s="48"/>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spans="1:26" ht="13.5" customHeight="1">
      <c r="A953" s="48"/>
      <c r="B953" s="48"/>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spans="1:26" ht="13.5" customHeight="1">
      <c r="A954" s="48"/>
      <c r="B954" s="48"/>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spans="1:26" ht="13.5" customHeight="1">
      <c r="A955" s="48"/>
      <c r="B955" s="48"/>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spans="1:26" ht="13.5" customHeight="1">
      <c r="A956" s="48"/>
      <c r="B956" s="48"/>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spans="1:26" ht="13.5" customHeight="1">
      <c r="A957" s="48"/>
      <c r="B957" s="48"/>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spans="1:26" ht="13.5" customHeight="1">
      <c r="A958" s="48"/>
      <c r="B958" s="48"/>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spans="1:26" ht="13.5" customHeight="1">
      <c r="A959" s="48"/>
      <c r="B959" s="48"/>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spans="1:26" ht="13.5" customHeight="1">
      <c r="A960" s="48"/>
      <c r="B960" s="48"/>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spans="1:26" ht="13.5" customHeight="1">
      <c r="A961" s="48"/>
      <c r="B961" s="48"/>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spans="1:26" ht="13.5" customHeight="1">
      <c r="A962" s="48"/>
      <c r="B962" s="48"/>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spans="1:26" ht="13.5" customHeight="1">
      <c r="A963" s="48"/>
      <c r="B963" s="48"/>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spans="1:26" ht="13.5" customHeight="1">
      <c r="A964" s="48"/>
      <c r="B964" s="48"/>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spans="1:26" ht="13.5" customHeight="1">
      <c r="A965" s="48"/>
      <c r="B965" s="48"/>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spans="1:26" ht="13.5" customHeight="1">
      <c r="A966" s="48"/>
      <c r="B966" s="48"/>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spans="1:26" ht="13.5" customHeight="1">
      <c r="A967" s="48"/>
      <c r="B967" s="48"/>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spans="1:26" ht="13.5" customHeight="1">
      <c r="A968" s="48"/>
      <c r="B968" s="48"/>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spans="1:26" ht="13.5" customHeight="1">
      <c r="A969" s="48"/>
      <c r="B969" s="48"/>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spans="1:26" ht="13.5" customHeight="1">
      <c r="A970" s="48"/>
      <c r="B970" s="48"/>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spans="1:26" ht="13.5" customHeight="1">
      <c r="A971" s="48"/>
      <c r="B971" s="48"/>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spans="1:26" ht="13.5" customHeight="1">
      <c r="A972" s="48"/>
      <c r="B972" s="48"/>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spans="1:26" ht="13.5" customHeight="1">
      <c r="A973" s="48"/>
      <c r="B973" s="48"/>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spans="1:26" ht="13.5" customHeight="1">
      <c r="A974" s="48"/>
      <c r="B974" s="48"/>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spans="1:26" ht="13.5" customHeight="1">
      <c r="A975" s="48"/>
      <c r="B975" s="48"/>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spans="1:26" ht="13.5" customHeight="1">
      <c r="A976" s="48"/>
      <c r="B976" s="48"/>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spans="1:26" ht="13.5" customHeight="1">
      <c r="A977" s="48"/>
      <c r="B977" s="48"/>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spans="1:26" ht="13.5" customHeight="1">
      <c r="A978" s="48"/>
      <c r="B978" s="48"/>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spans="1:26" ht="13.5" customHeight="1">
      <c r="A979" s="48"/>
      <c r="B979" s="48"/>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spans="1:26" ht="13.5" customHeight="1">
      <c r="A980" s="48"/>
      <c r="B980" s="48"/>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spans="1:26" ht="13.5" customHeight="1">
      <c r="A981" s="48"/>
      <c r="B981" s="48"/>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spans="1:26" ht="13.5" customHeight="1">
      <c r="A982" s="48"/>
      <c r="B982" s="48"/>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spans="1:26" ht="13.5" customHeight="1">
      <c r="A983" s="48"/>
      <c r="B983" s="48"/>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spans="1:26" ht="13.5" customHeight="1">
      <c r="A984" s="48"/>
      <c r="B984" s="48"/>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spans="1:26" ht="13.5" customHeight="1">
      <c r="A985" s="48"/>
      <c r="B985" s="48"/>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spans="1:26" ht="13.5" customHeight="1">
      <c r="A986" s="48"/>
      <c r="B986" s="48"/>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spans="1:26" ht="13.5" customHeight="1">
      <c r="A987" s="48"/>
      <c r="B987" s="48"/>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spans="1:26" ht="13.5" customHeight="1">
      <c r="A988" s="48"/>
      <c r="B988" s="48"/>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spans="1:26" ht="13.5" customHeight="1">
      <c r="A989" s="48"/>
      <c r="B989" s="48"/>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spans="1:26" ht="13.5" customHeight="1">
      <c r="A990" s="48"/>
      <c r="B990" s="48"/>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spans="1:26" ht="13.5" customHeight="1">
      <c r="A991" s="48"/>
      <c r="B991" s="48"/>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spans="1:26" ht="13.5" customHeight="1">
      <c r="A992" s="48"/>
      <c r="B992" s="48"/>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spans="1:26" ht="13.5" customHeight="1">
      <c r="A993" s="48"/>
      <c r="B993" s="48"/>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spans="1:26" ht="13.5" customHeight="1">
      <c r="A994" s="48"/>
      <c r="B994" s="48"/>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spans="1:26" ht="13.5" customHeight="1">
      <c r="A995" s="48"/>
      <c r="B995" s="48"/>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spans="1:26" ht="13.5" customHeight="1">
      <c r="A996" s="48"/>
      <c r="B996" s="48"/>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spans="1:26" ht="13.5" customHeight="1">
      <c r="A997" s="48"/>
      <c r="B997" s="48"/>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spans="1:26" ht="13.5" customHeight="1">
      <c r="A998" s="48"/>
      <c r="B998" s="48"/>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spans="1:26" ht="13.5" customHeight="1">
      <c r="A999" s="48"/>
      <c r="B999" s="48"/>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sheetData>
  <phoneticPr fontId="18"/>
  <pageMargins left="0.7" right="0.7" top="0.75" bottom="0.75" header="0" footer="0"/>
  <pageSetup orientation="landscape"/>
  <headerFooter>
    <oddFooter>&amp;R4年生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1" width="23" customWidth="1"/>
    <col min="2" max="11" width="11.625" customWidth="1"/>
    <col min="12" max="26" width="8" customWidth="1"/>
  </cols>
  <sheetData>
    <row r="1" spans="1:26" ht="10.5" customHeight="1">
      <c r="A1" s="49" t="s">
        <v>322</v>
      </c>
      <c r="B1" s="50"/>
      <c r="C1" s="50"/>
      <c r="D1" s="50"/>
      <c r="E1" s="50"/>
      <c r="F1" s="50"/>
      <c r="G1" s="50"/>
      <c r="H1" s="50"/>
      <c r="I1" s="50"/>
      <c r="J1" s="50"/>
      <c r="K1" s="50"/>
      <c r="L1" s="50"/>
      <c r="M1" s="50"/>
      <c r="N1" s="50"/>
      <c r="O1" s="50"/>
      <c r="P1" s="50"/>
      <c r="Q1" s="50"/>
      <c r="R1" s="50"/>
      <c r="S1" s="50"/>
      <c r="T1" s="50"/>
      <c r="U1" s="50"/>
      <c r="V1" s="50"/>
      <c r="W1" s="50"/>
      <c r="X1" s="50"/>
      <c r="Y1" s="50"/>
      <c r="Z1" s="50"/>
    </row>
    <row r="2" spans="1:26" ht="10.5" customHeight="1">
      <c r="A2" s="49" t="s">
        <v>323</v>
      </c>
      <c r="B2" s="51"/>
      <c r="C2" s="51"/>
      <c r="D2" s="51"/>
      <c r="E2" s="51"/>
      <c r="F2" s="51"/>
      <c r="G2" s="51"/>
      <c r="H2" s="51"/>
      <c r="I2" s="51"/>
      <c r="J2" s="51"/>
      <c r="K2" s="51"/>
      <c r="L2" s="50"/>
      <c r="M2" s="50"/>
      <c r="N2" s="50"/>
      <c r="O2" s="50"/>
      <c r="P2" s="50"/>
      <c r="Q2" s="50"/>
      <c r="R2" s="50"/>
      <c r="S2" s="50"/>
      <c r="T2" s="50"/>
      <c r="U2" s="50"/>
      <c r="V2" s="50"/>
      <c r="W2" s="50"/>
      <c r="X2" s="50"/>
      <c r="Y2" s="50"/>
      <c r="Z2" s="50"/>
    </row>
    <row r="3" spans="1:26" ht="10.5" customHeight="1">
      <c r="A3" s="51" t="s">
        <v>324</v>
      </c>
      <c r="B3" s="51"/>
      <c r="C3" s="51"/>
      <c r="D3" s="51"/>
      <c r="E3" s="51"/>
      <c r="F3" s="51"/>
      <c r="G3" s="51"/>
      <c r="H3" s="51"/>
      <c r="I3" s="51"/>
      <c r="J3" s="51"/>
      <c r="K3" s="51"/>
      <c r="L3" s="50"/>
      <c r="M3" s="50"/>
      <c r="N3" s="50"/>
      <c r="O3" s="50"/>
      <c r="P3" s="50"/>
      <c r="Q3" s="50"/>
      <c r="R3" s="50"/>
      <c r="S3" s="50"/>
      <c r="T3" s="50"/>
      <c r="U3" s="50"/>
      <c r="V3" s="50"/>
      <c r="W3" s="50"/>
      <c r="X3" s="50"/>
      <c r="Y3" s="50"/>
      <c r="Z3" s="50"/>
    </row>
    <row r="4" spans="1:26" ht="10.5" customHeight="1">
      <c r="A4" s="51" t="s">
        <v>325</v>
      </c>
      <c r="B4" s="51"/>
      <c r="C4" s="51"/>
      <c r="D4" s="51"/>
      <c r="E4" s="51"/>
      <c r="F4" s="51"/>
      <c r="G4" s="51"/>
      <c r="H4" s="51"/>
      <c r="I4" s="51"/>
      <c r="J4" s="51"/>
      <c r="K4" s="51"/>
      <c r="L4" s="50"/>
      <c r="M4" s="50"/>
      <c r="N4" s="50"/>
      <c r="O4" s="50"/>
      <c r="P4" s="50"/>
      <c r="Q4" s="50"/>
      <c r="R4" s="50"/>
      <c r="S4" s="50"/>
      <c r="T4" s="50"/>
      <c r="U4" s="50"/>
      <c r="V4" s="50"/>
      <c r="W4" s="50"/>
      <c r="X4" s="50"/>
      <c r="Y4" s="50"/>
      <c r="Z4" s="50"/>
    </row>
    <row r="5" spans="1:26" ht="10.5" customHeight="1">
      <c r="A5" s="49" t="s">
        <v>326</v>
      </c>
      <c r="B5" s="51"/>
      <c r="C5" s="51"/>
      <c r="D5" s="51"/>
      <c r="E5" s="51"/>
      <c r="F5" s="51"/>
      <c r="G5" s="51"/>
      <c r="H5" s="51"/>
      <c r="I5" s="51"/>
      <c r="J5" s="51"/>
      <c r="K5" s="51"/>
      <c r="L5" s="50"/>
      <c r="M5" s="50"/>
      <c r="N5" s="50"/>
      <c r="O5" s="50"/>
      <c r="P5" s="50"/>
      <c r="Q5" s="50"/>
      <c r="R5" s="50"/>
      <c r="S5" s="50"/>
      <c r="T5" s="50"/>
      <c r="U5" s="50"/>
      <c r="V5" s="50"/>
      <c r="W5" s="50"/>
      <c r="X5" s="50"/>
      <c r="Y5" s="50"/>
      <c r="Z5" s="50"/>
    </row>
    <row r="6" spans="1:26" ht="10.5" customHeight="1">
      <c r="A6" s="49" t="s">
        <v>327</v>
      </c>
      <c r="B6" s="51"/>
      <c r="C6" s="51"/>
      <c r="D6" s="51"/>
      <c r="E6" s="51"/>
      <c r="F6" s="51"/>
      <c r="G6" s="51"/>
      <c r="H6" s="51"/>
      <c r="I6" s="51"/>
      <c r="J6" s="51"/>
      <c r="K6" s="51"/>
      <c r="L6" s="50"/>
      <c r="M6" s="50"/>
      <c r="N6" s="50"/>
      <c r="O6" s="50"/>
      <c r="P6" s="50"/>
      <c r="Q6" s="50"/>
      <c r="R6" s="50"/>
      <c r="S6" s="50"/>
      <c r="T6" s="50"/>
      <c r="U6" s="50"/>
      <c r="V6" s="50"/>
      <c r="W6" s="50"/>
      <c r="X6" s="50"/>
      <c r="Y6" s="50"/>
      <c r="Z6" s="50"/>
    </row>
    <row r="7" spans="1:26" ht="10.5" customHeight="1">
      <c r="A7" s="52" t="s">
        <v>328</v>
      </c>
      <c r="B7" s="51"/>
      <c r="C7" s="51"/>
      <c r="D7" s="51"/>
      <c r="E7" s="51"/>
      <c r="F7" s="51"/>
      <c r="G7" s="51"/>
      <c r="H7" s="51"/>
      <c r="I7" s="51"/>
      <c r="J7" s="51"/>
      <c r="K7" s="51"/>
      <c r="L7" s="50"/>
      <c r="M7" s="50"/>
      <c r="N7" s="50"/>
      <c r="O7" s="50"/>
      <c r="P7" s="50"/>
      <c r="Q7" s="50"/>
      <c r="R7" s="50"/>
      <c r="S7" s="50"/>
      <c r="T7" s="50"/>
      <c r="U7" s="50"/>
      <c r="V7" s="50"/>
      <c r="W7" s="50"/>
      <c r="X7" s="50"/>
      <c r="Y7" s="50"/>
      <c r="Z7" s="50"/>
    </row>
    <row r="8" spans="1:26" ht="10.5" customHeight="1">
      <c r="A8" s="49" t="s">
        <v>329</v>
      </c>
      <c r="B8" s="51"/>
      <c r="C8" s="51"/>
      <c r="D8" s="51"/>
      <c r="E8" s="51"/>
      <c r="F8" s="51"/>
      <c r="G8" s="51"/>
      <c r="H8" s="51"/>
      <c r="I8" s="51"/>
      <c r="J8" s="51"/>
      <c r="K8" s="51"/>
      <c r="L8" s="50"/>
      <c r="M8" s="50"/>
      <c r="N8" s="50"/>
      <c r="O8" s="50"/>
      <c r="P8" s="50"/>
      <c r="Q8" s="50"/>
      <c r="R8" s="50"/>
      <c r="S8" s="50"/>
      <c r="T8" s="50"/>
      <c r="U8" s="50"/>
      <c r="V8" s="50"/>
      <c r="W8" s="50"/>
      <c r="X8" s="50"/>
      <c r="Y8" s="50"/>
      <c r="Z8" s="50"/>
    </row>
    <row r="9" spans="1:26" ht="10.5" customHeight="1">
      <c r="A9" s="49" t="s">
        <v>330</v>
      </c>
      <c r="B9" s="51"/>
      <c r="C9" s="51"/>
      <c r="D9" s="51"/>
      <c r="E9" s="51"/>
      <c r="F9" s="51"/>
      <c r="G9" s="51"/>
      <c r="H9" s="51"/>
      <c r="I9" s="51"/>
      <c r="J9" s="51"/>
      <c r="K9" s="51"/>
      <c r="L9" s="50"/>
      <c r="M9" s="50"/>
      <c r="N9" s="50"/>
      <c r="O9" s="50"/>
      <c r="P9" s="50"/>
      <c r="Q9" s="50"/>
      <c r="R9" s="50"/>
      <c r="S9" s="50"/>
      <c r="T9" s="50"/>
      <c r="U9" s="50"/>
      <c r="V9" s="50"/>
      <c r="W9" s="50"/>
      <c r="X9" s="50"/>
      <c r="Y9" s="50"/>
      <c r="Z9" s="50"/>
    </row>
    <row r="10" spans="1:26" ht="10.5" customHeight="1">
      <c r="A10" s="52" t="s">
        <v>331</v>
      </c>
      <c r="B10" s="51"/>
      <c r="C10" s="51"/>
      <c r="D10" s="51"/>
      <c r="E10" s="51"/>
      <c r="F10" s="51"/>
      <c r="G10" s="51"/>
      <c r="H10" s="51"/>
      <c r="I10" s="51"/>
      <c r="J10" s="51"/>
      <c r="K10" s="51"/>
      <c r="L10" s="50"/>
      <c r="M10" s="50"/>
      <c r="N10" s="50"/>
      <c r="O10" s="50"/>
      <c r="P10" s="50"/>
      <c r="Q10" s="50"/>
      <c r="R10" s="50"/>
      <c r="S10" s="50"/>
      <c r="T10" s="50"/>
      <c r="U10" s="50"/>
      <c r="V10" s="50"/>
      <c r="W10" s="50"/>
      <c r="X10" s="50"/>
      <c r="Y10" s="50"/>
      <c r="Z10" s="50"/>
    </row>
    <row r="11" spans="1:26" ht="10.5" customHeight="1">
      <c r="A11" s="52" t="s">
        <v>332</v>
      </c>
      <c r="B11" s="51"/>
      <c r="C11" s="51"/>
      <c r="D11" s="51"/>
      <c r="E11" s="51"/>
      <c r="F11" s="51"/>
      <c r="G11" s="51"/>
      <c r="H11" s="51"/>
      <c r="I11" s="51"/>
      <c r="J11" s="51"/>
      <c r="K11" s="51"/>
      <c r="L11" s="50"/>
      <c r="M11" s="50"/>
      <c r="N11" s="50"/>
      <c r="O11" s="50"/>
      <c r="P11" s="50"/>
      <c r="Q11" s="50"/>
      <c r="R11" s="50"/>
      <c r="S11" s="50"/>
      <c r="T11" s="50"/>
      <c r="U11" s="50"/>
      <c r="V11" s="50"/>
      <c r="W11" s="50"/>
      <c r="X11" s="50"/>
      <c r="Y11" s="50"/>
      <c r="Z11" s="50"/>
    </row>
    <row r="12" spans="1:26" ht="10.5" customHeight="1">
      <c r="A12" s="52" t="s">
        <v>333</v>
      </c>
      <c r="B12" s="51"/>
      <c r="C12" s="51"/>
      <c r="D12" s="51"/>
      <c r="E12" s="51"/>
      <c r="F12" s="51"/>
      <c r="G12" s="51"/>
      <c r="H12" s="51"/>
      <c r="I12" s="51"/>
      <c r="J12" s="51"/>
      <c r="K12" s="51"/>
      <c r="L12" s="50"/>
      <c r="M12" s="50"/>
      <c r="N12" s="50"/>
      <c r="O12" s="50"/>
      <c r="P12" s="50"/>
      <c r="Q12" s="50"/>
      <c r="R12" s="50"/>
      <c r="S12" s="50"/>
      <c r="T12" s="50"/>
      <c r="U12" s="50"/>
      <c r="V12" s="50"/>
      <c r="W12" s="50"/>
      <c r="X12" s="50"/>
      <c r="Y12" s="50"/>
      <c r="Z12" s="50"/>
    </row>
    <row r="13" spans="1:26" ht="10.5" customHeight="1">
      <c r="A13" s="52" t="s">
        <v>334</v>
      </c>
      <c r="B13" s="51"/>
      <c r="C13" s="51"/>
      <c r="D13" s="51"/>
      <c r="E13" s="51"/>
      <c r="F13" s="51"/>
      <c r="G13" s="51"/>
      <c r="H13" s="51"/>
      <c r="I13" s="51"/>
      <c r="J13" s="51"/>
      <c r="K13" s="51"/>
      <c r="L13" s="50"/>
      <c r="M13" s="50"/>
      <c r="N13" s="50"/>
      <c r="O13" s="50"/>
      <c r="P13" s="50"/>
      <c r="Q13" s="50"/>
      <c r="R13" s="50"/>
      <c r="S13" s="50"/>
      <c r="T13" s="50"/>
      <c r="U13" s="50"/>
      <c r="V13" s="50"/>
      <c r="W13" s="50"/>
      <c r="X13" s="50"/>
      <c r="Y13" s="50"/>
      <c r="Z13" s="50"/>
    </row>
    <row r="14" spans="1:26" ht="10.5" customHeight="1">
      <c r="A14" s="52" t="s">
        <v>335</v>
      </c>
      <c r="B14" s="51"/>
      <c r="C14" s="51"/>
      <c r="D14" s="51"/>
      <c r="E14" s="51"/>
      <c r="F14" s="51"/>
      <c r="G14" s="51"/>
      <c r="H14" s="51"/>
      <c r="I14" s="51"/>
      <c r="J14" s="51"/>
      <c r="K14" s="51"/>
      <c r="L14" s="50"/>
      <c r="M14" s="50"/>
      <c r="N14" s="50"/>
      <c r="O14" s="50"/>
      <c r="P14" s="50"/>
      <c r="Q14" s="50"/>
      <c r="R14" s="50"/>
      <c r="S14" s="50"/>
      <c r="T14" s="50"/>
      <c r="U14" s="50"/>
      <c r="V14" s="50"/>
      <c r="W14" s="50"/>
      <c r="X14" s="50"/>
      <c r="Y14" s="50"/>
      <c r="Z14" s="50"/>
    </row>
    <row r="15" spans="1:26" ht="10.5" customHeight="1">
      <c r="A15" s="52" t="s">
        <v>336</v>
      </c>
      <c r="B15" s="51"/>
      <c r="C15" s="51"/>
      <c r="D15" s="51"/>
      <c r="E15" s="51"/>
      <c r="F15" s="51"/>
      <c r="G15" s="51"/>
      <c r="H15" s="51"/>
      <c r="I15" s="51"/>
      <c r="J15" s="51"/>
      <c r="K15" s="51"/>
      <c r="L15" s="50"/>
      <c r="M15" s="50"/>
      <c r="N15" s="50"/>
      <c r="O15" s="50"/>
      <c r="P15" s="50"/>
      <c r="Q15" s="50"/>
      <c r="R15" s="50"/>
      <c r="S15" s="50"/>
      <c r="T15" s="50"/>
      <c r="U15" s="50"/>
      <c r="V15" s="50"/>
      <c r="W15" s="50"/>
      <c r="X15" s="50"/>
      <c r="Y15" s="50"/>
      <c r="Z15" s="50"/>
    </row>
    <row r="16" spans="1:26" ht="10.5" customHeight="1">
      <c r="A16" s="52" t="s">
        <v>337</v>
      </c>
      <c r="B16" s="51"/>
      <c r="C16" s="51"/>
      <c r="D16" s="51"/>
      <c r="E16" s="51"/>
      <c r="F16" s="51"/>
      <c r="G16" s="51"/>
      <c r="H16" s="51"/>
      <c r="I16" s="51"/>
      <c r="J16" s="51"/>
      <c r="K16" s="51"/>
      <c r="L16" s="50"/>
      <c r="M16" s="50"/>
      <c r="N16" s="50"/>
      <c r="O16" s="50"/>
      <c r="P16" s="50"/>
      <c r="Q16" s="50"/>
      <c r="R16" s="50"/>
      <c r="S16" s="50"/>
      <c r="T16" s="50"/>
      <c r="U16" s="50"/>
      <c r="V16" s="50"/>
      <c r="W16" s="50"/>
      <c r="X16" s="50"/>
      <c r="Y16" s="50"/>
      <c r="Z16" s="50"/>
    </row>
    <row r="17" spans="1:26" ht="10.5" customHeight="1">
      <c r="A17" s="52" t="s">
        <v>338</v>
      </c>
      <c r="B17" s="51"/>
      <c r="C17" s="51"/>
      <c r="D17" s="51"/>
      <c r="E17" s="51"/>
      <c r="F17" s="51"/>
      <c r="G17" s="51"/>
      <c r="H17" s="51"/>
      <c r="I17" s="51"/>
      <c r="J17" s="51"/>
      <c r="K17" s="51"/>
      <c r="L17" s="50"/>
      <c r="M17" s="50"/>
      <c r="N17" s="50"/>
      <c r="O17" s="50"/>
      <c r="P17" s="50"/>
      <c r="Q17" s="50"/>
      <c r="R17" s="50"/>
      <c r="S17" s="50"/>
      <c r="T17" s="50"/>
      <c r="U17" s="50"/>
      <c r="V17" s="50"/>
      <c r="W17" s="50"/>
      <c r="X17" s="50"/>
      <c r="Y17" s="50"/>
      <c r="Z17" s="50"/>
    </row>
    <row r="18" spans="1:26" ht="10.5" customHeight="1">
      <c r="A18" s="52" t="s">
        <v>339</v>
      </c>
      <c r="B18" s="51"/>
      <c r="C18" s="51"/>
      <c r="D18" s="51"/>
      <c r="E18" s="51"/>
      <c r="F18" s="51"/>
      <c r="G18" s="51"/>
      <c r="H18" s="51"/>
      <c r="I18" s="51"/>
      <c r="J18" s="51"/>
      <c r="K18" s="51"/>
      <c r="L18" s="50"/>
      <c r="M18" s="50"/>
      <c r="N18" s="50"/>
      <c r="O18" s="50"/>
      <c r="P18" s="50"/>
      <c r="Q18" s="50"/>
      <c r="R18" s="50"/>
      <c r="S18" s="50"/>
      <c r="T18" s="50"/>
      <c r="U18" s="50"/>
      <c r="V18" s="50"/>
      <c r="W18" s="50"/>
      <c r="X18" s="50"/>
      <c r="Y18" s="50"/>
      <c r="Z18" s="50"/>
    </row>
    <row r="19" spans="1:26" ht="10.5" customHeight="1">
      <c r="A19" s="52" t="s">
        <v>340</v>
      </c>
      <c r="B19" s="51"/>
      <c r="C19" s="51"/>
      <c r="D19" s="51"/>
      <c r="E19" s="51"/>
      <c r="F19" s="51"/>
      <c r="G19" s="51"/>
      <c r="H19" s="51"/>
      <c r="I19" s="51"/>
      <c r="J19" s="51"/>
      <c r="K19" s="51"/>
      <c r="L19" s="50"/>
      <c r="M19" s="50"/>
      <c r="N19" s="50"/>
      <c r="O19" s="50"/>
      <c r="P19" s="50"/>
      <c r="Q19" s="50"/>
      <c r="R19" s="50"/>
      <c r="S19" s="50"/>
      <c r="T19" s="50"/>
      <c r="U19" s="50"/>
      <c r="V19" s="50"/>
      <c r="W19" s="50"/>
      <c r="X19" s="50"/>
      <c r="Y19" s="50"/>
      <c r="Z19" s="50"/>
    </row>
    <row r="20" spans="1:26" ht="10.5" customHeight="1">
      <c r="A20" s="52" t="s">
        <v>341</v>
      </c>
      <c r="B20" s="51"/>
      <c r="C20" s="51"/>
      <c r="D20" s="51"/>
      <c r="E20" s="51"/>
      <c r="F20" s="51"/>
      <c r="G20" s="51"/>
      <c r="H20" s="51"/>
      <c r="I20" s="51"/>
      <c r="J20" s="51"/>
      <c r="K20" s="51"/>
      <c r="L20" s="50"/>
      <c r="M20" s="50"/>
      <c r="N20" s="50"/>
      <c r="O20" s="50"/>
      <c r="P20" s="50"/>
      <c r="Q20" s="50"/>
      <c r="R20" s="50"/>
      <c r="S20" s="50"/>
      <c r="T20" s="50"/>
      <c r="U20" s="50"/>
      <c r="V20" s="50"/>
      <c r="W20" s="50"/>
      <c r="X20" s="50"/>
      <c r="Y20" s="50"/>
      <c r="Z20" s="50"/>
    </row>
    <row r="21" spans="1:26" ht="10.5" customHeight="1">
      <c r="A21" s="50"/>
      <c r="B21" s="51"/>
      <c r="C21" s="51"/>
      <c r="D21" s="51"/>
      <c r="E21" s="51"/>
      <c r="F21" s="51"/>
      <c r="G21" s="51"/>
      <c r="H21" s="51"/>
      <c r="I21" s="51"/>
      <c r="J21" s="51"/>
      <c r="K21" s="51"/>
      <c r="L21" s="50"/>
      <c r="M21" s="50"/>
      <c r="N21" s="50"/>
      <c r="O21" s="50"/>
      <c r="P21" s="50"/>
      <c r="Q21" s="50"/>
      <c r="R21" s="50"/>
      <c r="S21" s="50"/>
      <c r="T21" s="50"/>
      <c r="U21" s="50"/>
      <c r="V21" s="50"/>
      <c r="W21" s="50"/>
      <c r="X21" s="50"/>
      <c r="Y21" s="50"/>
      <c r="Z21" s="50"/>
    </row>
    <row r="22" spans="1:26" ht="10.5" customHeight="1">
      <c r="A22" s="50"/>
      <c r="B22" s="51"/>
      <c r="C22" s="51"/>
      <c r="D22" s="51"/>
      <c r="E22" s="51"/>
      <c r="F22" s="51"/>
      <c r="G22" s="51"/>
      <c r="H22" s="51"/>
      <c r="I22" s="51"/>
      <c r="J22" s="51"/>
      <c r="K22" s="51"/>
      <c r="L22" s="50"/>
      <c r="M22" s="50"/>
      <c r="N22" s="50"/>
      <c r="O22" s="50"/>
      <c r="P22" s="50"/>
      <c r="Q22" s="50"/>
      <c r="R22" s="50"/>
      <c r="S22" s="50"/>
      <c r="T22" s="50"/>
      <c r="U22" s="50"/>
      <c r="V22" s="50"/>
      <c r="W22" s="50"/>
      <c r="X22" s="50"/>
      <c r="Y22" s="50"/>
      <c r="Z22" s="50"/>
    </row>
    <row r="23" spans="1:26" ht="10.5" customHeight="1">
      <c r="A23" s="50"/>
      <c r="B23" s="51"/>
      <c r="C23" s="51"/>
      <c r="D23" s="51"/>
      <c r="E23" s="51"/>
      <c r="F23" s="51"/>
      <c r="G23" s="51"/>
      <c r="H23" s="51"/>
      <c r="I23" s="51"/>
      <c r="J23" s="51"/>
      <c r="K23" s="51"/>
      <c r="L23" s="50"/>
      <c r="M23" s="50"/>
      <c r="N23" s="50"/>
      <c r="O23" s="50"/>
      <c r="P23" s="50"/>
      <c r="Q23" s="50"/>
      <c r="R23" s="50"/>
      <c r="S23" s="50"/>
      <c r="T23" s="50"/>
      <c r="U23" s="50"/>
      <c r="V23" s="50"/>
      <c r="W23" s="50"/>
      <c r="X23" s="50"/>
      <c r="Y23" s="50"/>
      <c r="Z23" s="50"/>
    </row>
    <row r="24" spans="1:26" ht="10.5" customHeight="1">
      <c r="A24" s="50"/>
      <c r="B24" s="51"/>
      <c r="C24" s="51"/>
      <c r="D24" s="51"/>
      <c r="E24" s="51"/>
      <c r="F24" s="51"/>
      <c r="G24" s="51"/>
      <c r="H24" s="51"/>
      <c r="I24" s="51"/>
      <c r="J24" s="51"/>
      <c r="K24" s="51"/>
      <c r="L24" s="50"/>
      <c r="M24" s="50"/>
      <c r="N24" s="50"/>
      <c r="O24" s="50"/>
      <c r="P24" s="50"/>
      <c r="Q24" s="50"/>
      <c r="R24" s="50"/>
      <c r="S24" s="50"/>
      <c r="T24" s="50"/>
      <c r="U24" s="50"/>
      <c r="V24" s="50"/>
      <c r="W24" s="50"/>
      <c r="X24" s="50"/>
      <c r="Y24" s="50"/>
      <c r="Z24" s="50"/>
    </row>
    <row r="25" spans="1:26" ht="10.5" customHeight="1">
      <c r="A25" s="50"/>
      <c r="B25" s="51"/>
      <c r="C25" s="51"/>
      <c r="D25" s="51"/>
      <c r="E25" s="51"/>
      <c r="F25" s="51"/>
      <c r="G25" s="51"/>
      <c r="H25" s="51"/>
      <c r="I25" s="51"/>
      <c r="J25" s="51"/>
      <c r="K25" s="51"/>
      <c r="L25" s="50"/>
      <c r="M25" s="50"/>
      <c r="N25" s="50"/>
      <c r="O25" s="50"/>
      <c r="P25" s="50"/>
      <c r="Q25" s="50"/>
      <c r="R25" s="50"/>
      <c r="S25" s="50"/>
      <c r="T25" s="50"/>
      <c r="U25" s="50"/>
      <c r="V25" s="50"/>
      <c r="W25" s="50"/>
      <c r="X25" s="50"/>
      <c r="Y25" s="50"/>
      <c r="Z25" s="50"/>
    </row>
    <row r="26" spans="1:26" ht="10.5" customHeight="1">
      <c r="A26" s="50"/>
      <c r="B26" s="51"/>
      <c r="C26" s="51"/>
      <c r="D26" s="51"/>
      <c r="E26" s="51"/>
      <c r="F26" s="51"/>
      <c r="G26" s="51"/>
      <c r="H26" s="51"/>
      <c r="I26" s="51"/>
      <c r="J26" s="51"/>
      <c r="K26" s="51"/>
      <c r="L26" s="50"/>
      <c r="M26" s="50"/>
      <c r="N26" s="50"/>
      <c r="O26" s="50"/>
      <c r="P26" s="50"/>
      <c r="Q26" s="50"/>
      <c r="R26" s="50"/>
      <c r="S26" s="50"/>
      <c r="T26" s="50"/>
      <c r="U26" s="50"/>
      <c r="V26" s="50"/>
      <c r="W26" s="50"/>
      <c r="X26" s="50"/>
      <c r="Y26" s="50"/>
      <c r="Z26" s="50"/>
    </row>
    <row r="27" spans="1:26" ht="10.5" customHeight="1">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ht="10.5" customHeight="1">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ht="10.5" customHeight="1">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0.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0.5" customHeight="1">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10.5" customHeigh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ht="10.5" customHeight="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10.5"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10.5" customHeight="1">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ht="10.5" customHeight="1">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10.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0.5" customHeight="1">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ht="10.5" customHeight="1">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0.5" customHeight="1">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0.5"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ht="10.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ht="10.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ht="10.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ht="10.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ht="10.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ht="10.5"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spans="1:26" ht="10.5"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26" ht="10.5"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26" ht="10.5"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ht="10.5"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ht="10.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ht="10.5"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ht="10.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26" ht="10.5"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ht="10.5" customHeigh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ht="10.5" customHeight="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ht="10.5" customHeight="1">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ht="10.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ht="10.5"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ht="10.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ht="10.5"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ht="10.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10.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ht="10.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ht="10.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ht="10.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ht="10.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ht="10.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1:26" ht="10.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spans="1:26" ht="10.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spans="1:26" ht="10.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spans="1:26" ht="10.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1:26" ht="10.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1:26" ht="10.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spans="1:26" ht="10.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spans="1:26" ht="10.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1:26" ht="10.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1:26" ht="10.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spans="1:26" ht="10.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1:26" ht="10.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spans="1:26" ht="10.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spans="1:26" ht="10.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spans="1:26" ht="10.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spans="1:26" ht="10.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spans="1:26" ht="10.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spans="1:26" ht="10.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spans="1:26" ht="10.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spans="1:26" ht="10.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spans="1:26" ht="10.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spans="1:26" ht="10.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spans="1:26" ht="10.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spans="1:26" ht="10.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spans="1:26" ht="10.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spans="1:26" ht="10.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ht="10.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spans="1:26" ht="10.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spans="1:26" ht="10.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spans="1:26" ht="10.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spans="1:26" ht="10.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spans="1:26" ht="10.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26" ht="10.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26" ht="10.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spans="1:26" ht="10.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spans="1:26" ht="10.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spans="1:26" ht="10.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spans="1:26" ht="10.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spans="1:26" ht="10.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spans="1:26" ht="10.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spans="1:26" ht="10.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26" ht="10.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spans="1:26" ht="10.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spans="1:26" ht="10.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spans="1:26" ht="10.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spans="1:26" ht="10.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spans="1:26" ht="10.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spans="1:26" ht="10.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spans="1:26" ht="10.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spans="1:26" ht="10.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spans="1:26" ht="10.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spans="1:26" ht="10.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spans="1:26" ht="10.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spans="1:26" ht="10.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spans="1:26" ht="10.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spans="1:26" ht="10.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spans="1:26" ht="10.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spans="1:26" ht="10.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spans="1:26" ht="10.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spans="1:26" ht="10.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spans="1:26" ht="10.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spans="1:26" ht="10.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spans="1:26" ht="10.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spans="1:26" ht="10.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spans="1:26" ht="10.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spans="1:26" ht="10.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spans="1:26" ht="10.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spans="1:26" ht="10.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spans="1:26" ht="10.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spans="1:26" ht="10.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spans="1:26" ht="10.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spans="1:26" ht="10.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spans="1:26" ht="10.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spans="1:26" ht="10.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spans="1:26" ht="10.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spans="1:26" ht="10.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spans="1:26" ht="10.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spans="1:26" ht="10.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spans="1:26" ht="10.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spans="1:26" ht="10.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spans="1:26" ht="10.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spans="1:26" ht="10.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spans="1:26" ht="10.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spans="1:26" ht="10.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spans="1:26" ht="10.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spans="1:26" ht="10.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spans="1:26" ht="10.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spans="1:26" ht="10.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spans="1:26" ht="10.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spans="1:26" ht="10.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spans="1:26" ht="10.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spans="1:26" ht="10.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spans="1:26" ht="10.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spans="1:26" ht="10.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spans="1:26" ht="10.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spans="1:26" ht="10.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spans="1:26" ht="10.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spans="1:26" ht="10.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spans="1:26" ht="10.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spans="1:26" ht="10.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spans="1:26" ht="10.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spans="1:26" ht="10.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spans="1:26" ht="10.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spans="1:26" ht="10.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spans="1:26" ht="10.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spans="1:26" ht="10.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spans="1:26" ht="10.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spans="1:26" ht="10.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spans="1:26" ht="10.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spans="1:26" ht="10.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spans="1:26" ht="10.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spans="1:26" ht="10.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spans="1:26" ht="10.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spans="1:26" ht="10.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spans="1:26" ht="10.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spans="1:26" ht="10.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spans="1:26" ht="10.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spans="1:26" ht="10.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spans="1:26" ht="10.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spans="1:26" ht="10.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spans="1:26" ht="10.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spans="1:26" ht="10.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spans="1:26" ht="10.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spans="1:26" ht="10.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spans="1:26" ht="10.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spans="1:26" ht="10.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spans="1:26" ht="10.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spans="1:26" ht="10.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spans="1:26" ht="10.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spans="1:26" ht="10.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spans="1:26" ht="10.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spans="1:26" ht="10.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spans="1:26" ht="10.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spans="1:26" ht="10.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spans="1:26" ht="10.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spans="1:26" ht="10.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spans="1:26" ht="10.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spans="1:26" ht="10.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spans="1:26" ht="10.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spans="1:26" ht="10.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spans="1:26" ht="10.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spans="1:26" ht="10.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spans="1:26" ht="10.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spans="1:26" ht="10.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spans="1:26" ht="10.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spans="1:26" ht="10.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spans="1:26" ht="10.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spans="1:26" ht="10.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spans="1:26" ht="10.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ht="10.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ht="10.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ht="10.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spans="1:26" ht="10.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spans="1:26" ht="10.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spans="1:26" ht="10.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spans="1:26" ht="10.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spans="1:26" ht="10.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spans="1:26" ht="10.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spans="1:26" ht="10.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spans="1:26" ht="10.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spans="1:26" ht="10.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spans="1:26" ht="10.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spans="1:26" ht="10.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spans="1:26" ht="10.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spans="1:26" ht="10.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spans="1:26" ht="10.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spans="1:26" ht="10.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spans="1:26" ht="10.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spans="1:26" ht="10.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spans="1:26" ht="10.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spans="1:26" ht="10.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spans="1:26" ht="10.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spans="1:26" ht="10.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spans="1:26" ht="10.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spans="1:26" ht="10.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spans="1:26" ht="10.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spans="1:26" ht="10.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spans="1:26" ht="10.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spans="1:26" ht="10.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spans="1:26" ht="10.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spans="1:26" ht="10.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spans="1:26" ht="10.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spans="1:26" ht="10.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spans="1:26" ht="10.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spans="1:26" ht="10.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spans="1:26" ht="10.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spans="1:26" ht="10.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spans="1:26" ht="10.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spans="1:26" ht="10.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spans="1:26" ht="10.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spans="1:26" ht="10.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spans="1:26" ht="10.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spans="1:26" ht="10.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spans="1:26" ht="10.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spans="1:26" ht="10.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spans="1:26" ht="10.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spans="1:26" ht="10.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spans="1:26" ht="10.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ht="10.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ht="10.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ht="10.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spans="1:26" ht="10.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spans="1:26" ht="10.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spans="1:26" ht="10.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spans="1:26" ht="10.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ht="10.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spans="1:26" ht="10.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ht="10.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ht="10.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ht="10.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ht="10.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ht="10.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0.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spans="1:26" ht="10.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ht="10.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spans="1:26" ht="10.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ht="10.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ht="10.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ht="10.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ht="10.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ht="10.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ht="10.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ht="10.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ht="10.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ht="10.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ht="10.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ht="10.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ht="10.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ht="10.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spans="1:26" ht="10.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spans="1:26" ht="10.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ht="10.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spans="1:26" ht="10.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spans="1:26" ht="10.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spans="1:26" ht="10.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spans="1:26" ht="10.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spans="1:26" ht="10.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spans="1:26" ht="10.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spans="1:26" ht="10.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spans="1:26" ht="10.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spans="1:26" ht="10.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spans="1:26" ht="10.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spans="1:26" ht="10.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spans="1:26" ht="10.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spans="1:26" ht="10.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spans="1:26" ht="10.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spans="1:26" ht="10.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spans="1:26" ht="10.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spans="1:26" ht="10.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spans="1:26" ht="10.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spans="1:26" ht="10.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spans="1:26" ht="10.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ht="10.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ht="10.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spans="1:26" ht="10.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spans="1:26" ht="10.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ht="10.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spans="1:26" ht="10.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spans="1:26" ht="10.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ht="10.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spans="1:26" ht="10.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spans="1:26" ht="10.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spans="1:26" ht="10.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ht="10.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spans="1:26" ht="10.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spans="1:26" ht="10.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spans="1:26" ht="10.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spans="1:26" ht="10.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spans="1:26" ht="10.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spans="1:26" ht="10.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spans="1:26" ht="10.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spans="1:26" ht="10.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spans="1:26" ht="10.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spans="1:26" ht="10.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spans="1:26" ht="10.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spans="1:26" ht="10.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spans="1:26" ht="10.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spans="1:26" ht="10.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spans="1:26" ht="10.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spans="1:26" ht="10.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spans="1:26" ht="10.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spans="1:26" ht="10.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spans="1:26" ht="10.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spans="1:26" ht="10.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spans="1:26" ht="10.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spans="1:26" ht="10.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spans="1:26" ht="10.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spans="1:26" ht="10.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spans="1:26" ht="10.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spans="1:26" ht="10.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spans="1:26" ht="10.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spans="1:26" ht="10.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spans="1:26" ht="10.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spans="1:26" ht="10.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spans="1:26" ht="10.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spans="1:26" ht="10.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spans="1:26" ht="10.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spans="1:26" ht="10.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spans="1:26" ht="10.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spans="1:26" ht="10.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spans="1:26" ht="10.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spans="1:26" ht="10.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spans="1:26" ht="10.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spans="1:26" ht="10.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spans="1:26" ht="10.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spans="1:26" ht="10.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spans="1:26" ht="10.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spans="1:26" ht="10.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spans="1:26" ht="10.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spans="1:26" ht="10.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spans="1:26" ht="10.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spans="1:26" ht="10.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spans="1:26" ht="10.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spans="1:26" ht="10.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spans="1:26" ht="10.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spans="1:26" ht="10.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spans="1:26" ht="10.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spans="1:26" ht="10.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spans="1:26" ht="10.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spans="1:26" ht="10.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spans="1:26" ht="10.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spans="1:26" ht="10.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spans="1:26" ht="10.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spans="1:26" ht="10.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spans="1:26" ht="10.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spans="1:26" ht="10.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spans="1:26" ht="10.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spans="1:26" ht="10.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spans="1:26" ht="10.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spans="1:26" ht="10.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spans="1:26" ht="10.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spans="1:26" ht="10.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spans="1:26" ht="10.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spans="1:26" ht="10.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spans="1:26" ht="10.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spans="1:26" ht="10.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spans="1:26" ht="10.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spans="1:26" ht="10.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spans="1:26" ht="10.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spans="1:26" ht="10.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spans="1:26" ht="10.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spans="1:26" ht="10.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spans="1:26" ht="10.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spans="1:26" ht="10.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spans="1:26" ht="10.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spans="1:26" ht="10.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spans="1:26" ht="10.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spans="1:26" ht="10.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spans="1:26" ht="10.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spans="1:26" ht="10.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spans="1:26" ht="10.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spans="1:26" ht="10.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spans="1:26" ht="10.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spans="1:26" ht="10.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spans="1:26" ht="10.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spans="1:26" ht="10.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spans="1:26" ht="10.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spans="1:26" ht="10.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spans="1:26" ht="10.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spans="1:26" ht="10.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spans="1:26" ht="10.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spans="1:26" ht="10.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spans="1:26" ht="10.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spans="1:26" ht="10.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spans="1:26" ht="10.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spans="1:26" ht="10.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spans="1:26" ht="10.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spans="1:26" ht="10.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spans="1:26" ht="10.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spans="1:26" ht="10.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spans="1:26" ht="10.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spans="1:26" ht="10.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spans="1:26" ht="10.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spans="1:26" ht="10.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spans="1:26" ht="10.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spans="1:26" ht="10.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spans="1:26" ht="10.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spans="1:26" ht="10.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spans="1:26" ht="10.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spans="1:26" ht="10.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spans="1:26" ht="10.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spans="1:26" ht="10.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spans="1:26" ht="10.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spans="1:26" ht="10.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spans="1:26" ht="10.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spans="1:26" ht="10.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spans="1:26" ht="10.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spans="1:26" ht="10.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spans="1:26" ht="10.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spans="1:26" ht="10.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spans="1:26" ht="10.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spans="1:26" ht="10.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spans="1:26" ht="10.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spans="1:26" ht="10.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spans="1:26" ht="10.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spans="1:26" ht="10.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spans="1:26" ht="10.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spans="1:26" ht="10.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spans="1:26" ht="10.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spans="1:26" ht="10.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spans="1:26" ht="10.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spans="1:26" ht="10.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spans="1:26" ht="10.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spans="1:26" ht="10.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spans="1:26" ht="10.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spans="1:26" ht="10.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spans="1:26" ht="10.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spans="1:26" ht="10.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spans="1:26" ht="10.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spans="1:26" ht="10.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spans="1:26" ht="10.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spans="1:26" ht="10.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spans="1:26" ht="10.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spans="1:26" ht="10.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spans="1:26" ht="10.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spans="1:26" ht="10.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spans="1:26" ht="10.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spans="1:26" ht="10.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spans="1:26" ht="10.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spans="1:26" ht="10.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spans="1:26" ht="10.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spans="1:26" ht="10.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spans="1:26" ht="10.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spans="1:26" ht="10.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spans="1:26" ht="10.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spans="1:26" ht="10.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spans="1:26" ht="10.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spans="1:26" ht="10.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spans="1:26" ht="10.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spans="1:26" ht="10.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spans="1:26" ht="10.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spans="1:26" ht="10.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spans="1:26" ht="10.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spans="1:26" ht="10.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spans="1:26" ht="10.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spans="1:26" ht="10.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spans="1:26" ht="10.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spans="1:26" ht="10.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spans="1:26" ht="10.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spans="1:26" ht="10.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spans="1:26" ht="10.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spans="1:26" ht="10.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spans="1:26" ht="10.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spans="1:26" ht="10.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spans="1:26" ht="10.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spans="1:26" ht="10.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spans="1:26" ht="10.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spans="1:26" ht="10.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spans="1:26" ht="10.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spans="1:26" ht="10.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spans="1:26" ht="10.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spans="1:26" ht="10.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spans="1:26" ht="10.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spans="1:26" ht="10.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spans="1:26" ht="10.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spans="1:26" ht="10.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spans="1:26" ht="10.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spans="1:26" ht="10.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spans="1:26" ht="10.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spans="1:26" ht="10.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spans="1:26" ht="10.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spans="1:26" ht="10.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spans="1:26" ht="10.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spans="1:26" ht="10.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spans="1:26" ht="10.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spans="1:26" ht="10.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spans="1:26" ht="10.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spans="1:26" ht="10.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spans="1:26" ht="10.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spans="1:26" ht="10.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spans="1:26" ht="10.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spans="1:26" ht="10.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spans="1:26" ht="10.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spans="1:26" ht="10.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spans="1:26" ht="10.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spans="1:26" ht="10.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spans="1:26" ht="10.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spans="1:26" ht="10.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spans="1:26" ht="10.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spans="1:26" ht="10.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spans="1:26" ht="10.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spans="1:26" ht="10.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spans="1:26" ht="10.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spans="1:26" ht="10.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spans="1:26" ht="10.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spans="1:26" ht="10.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spans="1:26" ht="10.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spans="1:26" ht="10.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spans="1:26" ht="10.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spans="1:26" ht="10.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spans="1:26" ht="10.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spans="1:26" ht="10.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spans="1:26" ht="10.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spans="1:26" ht="10.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spans="1:26" ht="10.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spans="1:26" ht="10.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spans="1:26" ht="10.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spans="1:26" ht="10.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spans="1:26" ht="10.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spans="1:26" ht="10.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spans="1:26" ht="10.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spans="1:26" ht="10.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spans="1:26" ht="10.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spans="1:26" ht="10.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spans="1:26" ht="10.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spans="1:26" ht="10.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spans="1:26" ht="10.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spans="1:26" ht="10.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spans="1:26" ht="10.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spans="1:26" ht="10.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spans="1:26" ht="10.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spans="1:26" ht="10.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spans="1:26" ht="10.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spans="1:26" ht="10.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spans="1:26" ht="10.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spans="1:26" ht="10.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spans="1:26" ht="10.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spans="1:26" ht="10.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spans="1:26" ht="10.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spans="1:26" ht="10.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spans="1:26" ht="10.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spans="1:26" ht="10.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spans="1:26" ht="10.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spans="1:26" ht="10.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spans="1:26" ht="10.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spans="1:26" ht="10.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spans="1:26" ht="10.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spans="1:26" ht="10.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spans="1:26" ht="10.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spans="1:26" ht="10.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spans="1:26" ht="10.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spans="1:26" ht="10.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spans="1:26" ht="10.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spans="1:26" ht="10.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spans="1:26" ht="10.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spans="1:26" ht="10.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spans="1:26" ht="10.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spans="1:26" ht="10.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spans="1:26" ht="10.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spans="1:26" ht="10.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spans="1:26" ht="10.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spans="1:26" ht="10.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spans="1:26" ht="10.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spans="1:26" ht="10.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spans="1:26" ht="10.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spans="1:26" ht="10.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spans="1:26" ht="10.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spans="1:26" ht="10.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spans="1:26" ht="10.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spans="1:26" ht="10.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spans="1:26" ht="10.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spans="1:26" ht="10.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spans="1:26" ht="10.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spans="1:26" ht="10.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spans="1:26" ht="10.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spans="1:26" ht="10.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spans="1:26" ht="10.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spans="1:26" ht="10.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spans="1:26" ht="10.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spans="1:26" ht="10.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spans="1:26" ht="10.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spans="1:26" ht="10.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spans="1:26" ht="10.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spans="1:26" ht="10.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spans="1:26" ht="10.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spans="1:26" ht="10.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spans="1:26" ht="10.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spans="1:26" ht="10.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spans="1:26" ht="10.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spans="1:26" ht="10.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spans="1:26" ht="10.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spans="1:26" ht="10.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spans="1:26" ht="10.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spans="1:26" ht="10.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spans="1:26" ht="10.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spans="1:26" ht="10.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spans="1:26" ht="10.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spans="1:26" ht="10.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spans="1:26" ht="10.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spans="1:26" ht="10.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spans="1:26" ht="10.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spans="1:26" ht="10.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spans="1:26" ht="10.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spans="1:26" ht="10.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spans="1:26" ht="10.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spans="1:26" ht="10.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spans="1:26" ht="10.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spans="1:26" ht="10.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spans="1:26" ht="10.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spans="1:26" ht="10.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spans="1:26" ht="10.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spans="1:26" ht="10.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spans="1:26" ht="10.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spans="1:26" ht="10.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spans="1:26" ht="10.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spans="1:26" ht="10.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spans="1:26" ht="10.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spans="1:26" ht="10.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spans="1:26" ht="10.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spans="1:26" ht="10.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spans="1:26" ht="10.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spans="1:26" ht="10.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spans="1:26" ht="10.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spans="1:26" ht="10.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spans="1:26" ht="10.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spans="1:26" ht="10.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spans="1:26" ht="10.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spans="1:26" ht="10.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spans="1:26" ht="10.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spans="1:26" ht="10.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spans="1:26" ht="10.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spans="1:26" ht="10.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spans="1:26" ht="10.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spans="1:26" ht="10.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spans="1:26" ht="10.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spans="1:26" ht="10.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spans="1:26" ht="10.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spans="1:26" ht="10.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spans="1:26" ht="10.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spans="1:26" ht="10.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spans="1:26" ht="10.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spans="1:26" ht="10.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spans="1:26" ht="10.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spans="1:26" ht="10.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spans="1:26" ht="10.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spans="1:26" ht="10.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spans="1:26" ht="10.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ht="10.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spans="1:26" ht="10.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spans="1:26" ht="10.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spans="1:26" ht="10.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spans="1:26" ht="10.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spans="1:26" ht="10.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spans="1:26" ht="10.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spans="1:26" ht="10.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spans="1:26" ht="10.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spans="1:26" ht="10.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spans="1:26" ht="10.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spans="1:26" ht="10.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spans="1:26" ht="10.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spans="1:26" ht="10.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spans="1:26" ht="10.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spans="1:26" ht="10.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spans="1:26" ht="10.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spans="1:26" ht="10.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spans="1:26" ht="10.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spans="1:26" ht="10.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spans="1:26" ht="10.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spans="1:26" ht="10.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spans="1:26" ht="10.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spans="1:26" ht="10.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ht="10.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ht="10.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spans="1:26" ht="10.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ht="10.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spans="1:26" ht="10.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spans="1:26" ht="10.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spans="1:26" ht="10.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spans="1:26" ht="10.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spans="1:26" ht="10.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spans="1:26" ht="10.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spans="1:26" ht="10.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spans="1:26" ht="10.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spans="1:26" ht="10.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spans="1:26" ht="10.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spans="1:26" ht="10.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ht="10.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spans="1:26" ht="10.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spans="1:26" ht="10.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spans="1:26" ht="10.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spans="1:26" ht="10.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spans="1:26" ht="10.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spans="1:26" ht="10.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spans="1:26" ht="10.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spans="1:26" ht="10.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spans="1:26" ht="10.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spans="1:26" ht="10.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spans="1:26" ht="10.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spans="1:26" ht="10.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spans="1:26" ht="10.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spans="1:26" ht="10.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spans="1:26" ht="10.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spans="1:26" ht="10.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spans="1:26" ht="10.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spans="1:26" ht="10.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spans="1:26" ht="10.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spans="1:26" ht="10.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spans="1:26" ht="10.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spans="1:26" ht="10.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spans="1:26" ht="10.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spans="1:26" ht="10.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spans="1:26" ht="10.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spans="1:26" ht="10.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spans="1:26" ht="10.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spans="1:26" ht="10.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spans="1:26" ht="10.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spans="1:26" ht="10.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spans="1:26" ht="10.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spans="1:26" ht="10.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spans="1:26" ht="10.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spans="1:26" ht="10.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spans="1:26" ht="10.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spans="1:26" ht="10.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spans="1:26" ht="10.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spans="1:26" ht="10.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spans="1:26" ht="10.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spans="1:26" ht="10.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spans="1:26" ht="10.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spans="1:26" ht="10.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spans="1:26" ht="10.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spans="1:26" ht="10.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spans="1:26" ht="10.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spans="1:26" ht="10.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spans="1:26" ht="10.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spans="1:26" ht="10.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spans="1:26" ht="10.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spans="1:26" ht="10.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spans="1:26" ht="10.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spans="1:26" ht="10.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spans="1:26" ht="10.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spans="1:26" ht="10.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spans="1:26" ht="10.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spans="1:26" ht="10.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spans="1:26" ht="10.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spans="1:26" ht="10.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spans="1:26" ht="10.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spans="1:26" ht="10.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spans="1:26" ht="10.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spans="1:26" ht="10.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spans="1:26" ht="10.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spans="1:26" ht="10.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spans="1:26" ht="10.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spans="1:26" ht="10.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spans="1:26" ht="10.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spans="1:26" ht="10.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spans="1:26" ht="10.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spans="1:26" ht="10.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spans="1:26" ht="10.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spans="1:26" ht="10.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spans="1:26" ht="10.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spans="1:26" ht="10.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spans="1:26" ht="10.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spans="1:26" ht="10.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spans="1:26" ht="10.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spans="1:26" ht="10.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spans="1:26" ht="10.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spans="1:26" ht="10.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spans="1:26" ht="10.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spans="1:26" ht="10.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spans="1:26" ht="10.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spans="1:26" ht="10.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spans="1:26" ht="10.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spans="1:26" ht="10.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spans="1:26" ht="10.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spans="1:26" ht="10.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spans="1:26" ht="10.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spans="1:26" ht="10.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spans="1:26" ht="10.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spans="1:26" ht="10.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spans="1:26" ht="10.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spans="1:26" ht="10.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spans="1:26" ht="10.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spans="1:26" ht="10.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spans="1:26" ht="10.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spans="1:26" ht="10.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spans="1:26" ht="10.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spans="1:26" ht="10.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spans="1:26" ht="10.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spans="1:26" ht="10.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spans="1:26" ht="10.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spans="1:26" ht="10.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spans="1:26" ht="10.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spans="1:26" ht="10.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spans="1:26" ht="10.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spans="1:26" ht="10.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spans="1:26" ht="10.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spans="1:26" ht="10.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spans="1:26" ht="10.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spans="1:26" ht="10.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spans="1:26" ht="10.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spans="1:26" ht="10.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spans="1:26" ht="10.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spans="1:26" ht="10.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spans="1:26" ht="10.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spans="1:26" ht="10.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spans="1:26" ht="10.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spans="1:26" ht="10.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spans="1:26" ht="10.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spans="1:26" ht="10.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spans="1:26" ht="10.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spans="1:26" ht="10.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spans="1:26" ht="10.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spans="1:26" ht="10.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spans="1:26" ht="10.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spans="1:26" ht="10.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spans="1:26" ht="10.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spans="1:26" ht="10.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spans="1:26" ht="10.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spans="1:26" ht="10.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spans="1:26" ht="10.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spans="1:26" ht="10.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spans="1:26" ht="10.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spans="1:26" ht="10.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spans="1:26" ht="10.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spans="1:26" ht="10.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spans="1:26" ht="10.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spans="1:26" ht="10.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spans="1:26" ht="10.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spans="1:26" ht="10.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spans="1:26" ht="10.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spans="1:26" ht="10.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spans="1:26" ht="10.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spans="1:26" ht="10.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spans="1:26" ht="10.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spans="1:26" ht="10.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spans="1:26" ht="10.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spans="1:26" ht="10.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spans="1:26" ht="10.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spans="1:26" ht="10.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spans="1:26" ht="10.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spans="1:26" ht="10.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spans="1:26" ht="10.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spans="1:26" ht="10.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spans="1:26" ht="10.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spans="1:26" ht="10.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spans="1:26" ht="10.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spans="1:26" ht="10.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spans="1:26" ht="10.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spans="1:26" ht="10.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spans="1:26" ht="10.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spans="1:26" ht="10.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spans="1:26" ht="10.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spans="1:26" ht="10.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spans="1:26" ht="10.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spans="1:26" ht="10.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spans="1:26" ht="10.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spans="1:26" ht="10.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spans="1:26" ht="10.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spans="1:26" ht="10.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spans="1:26" ht="10.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spans="1:26" ht="10.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spans="1:26" ht="10.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spans="1:26" ht="10.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spans="1:26" ht="10.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spans="1:26" ht="10.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spans="1:26" ht="10.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spans="1:26" ht="10.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spans="1:26" ht="10.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spans="1:26" ht="10.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spans="1:26" ht="10.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spans="1:26" ht="10.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spans="1:26" ht="10.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spans="1:26" ht="10.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spans="1:26" ht="10.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spans="1:26" ht="10.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spans="1:26" ht="10.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spans="1:26" ht="10.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spans="1:26" ht="10.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spans="1:26" ht="10.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spans="1:26" ht="10.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spans="1:26" ht="10.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spans="1:26" ht="10.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spans="1:26" ht="10.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spans="1:26" ht="10.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spans="1:26" ht="10.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spans="1:26" ht="10.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spans="1:26" ht="10.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spans="1:26" ht="10.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spans="1:26" ht="10.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spans="1:26" ht="10.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spans="1:26" ht="10.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spans="1:26" ht="10.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spans="1:26" ht="10.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spans="1:26" ht="10.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spans="1:26" ht="10.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spans="1:26" ht="10.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spans="1:26" ht="10.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spans="1:26" ht="10.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spans="1:26" ht="10.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spans="1:26" ht="10.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spans="1:26" ht="10.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spans="1:26" ht="10.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spans="1:26" ht="10.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spans="1:26" ht="10.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spans="1:26" ht="10.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spans="1:26" ht="10.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spans="1:26" ht="10.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spans="1:26" ht="10.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spans="1:26" ht="10.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spans="1:26" ht="10.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spans="1:26" ht="10.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spans="1:26" ht="10.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spans="1:26" ht="10.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spans="1:26" ht="10.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spans="1:26" ht="10.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spans="1:26" ht="10.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spans="1:26" ht="10.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spans="1:26" ht="10.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spans="1:26" ht="10.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spans="1:26" ht="10.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spans="1:26" ht="10.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spans="1:26" ht="10.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spans="1:26" ht="10.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spans="1:26" ht="10.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spans="1:26" ht="10.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spans="1:26" ht="10.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spans="1:26" ht="10.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spans="1:26" ht="10.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spans="1:26" ht="10.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spans="1:26" ht="10.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spans="1:26" ht="10.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spans="1:26" ht="10.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spans="1:26" ht="10.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spans="1:26" ht="10.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spans="1:26" ht="10.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spans="1:26" ht="10.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spans="1:26" ht="10.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spans="1:26" ht="10.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spans="1:26" ht="10.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spans="1:26" ht="10.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spans="1:26" ht="10.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spans="1:26" ht="10.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spans="1:26" ht="10.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spans="1:26" ht="10.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spans="1:26" ht="10.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spans="1:26" ht="10.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spans="1:26" ht="10.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spans="1:26" ht="10.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spans="1:26" ht="10.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spans="1:26" ht="10.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spans="1:26" ht="10.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sheetData>
  <phoneticPr fontId="18"/>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I32" sqref="I32"/>
    </sheetView>
  </sheetViews>
  <sheetFormatPr defaultColWidth="12.625" defaultRowHeight="15" customHeight="1"/>
  <cols>
    <col min="1" max="10" width="14" customWidth="1"/>
    <col min="11" max="26" width="8" customWidth="1"/>
  </cols>
  <sheetData>
    <row r="1" spans="1:26" ht="13.5" customHeight="1">
      <c r="A1" s="1" t="s">
        <v>342</v>
      </c>
    </row>
    <row r="2" spans="1:26" ht="13.5" customHeight="1"/>
    <row r="3" spans="1:26" ht="13.5" customHeight="1">
      <c r="A3" s="2" t="s">
        <v>343</v>
      </c>
      <c r="B3" s="2"/>
      <c r="C3" s="2"/>
      <c r="D3" s="2"/>
      <c r="E3" s="2"/>
      <c r="G3" s="2"/>
      <c r="H3" s="2"/>
      <c r="I3" s="2"/>
      <c r="J3" s="2"/>
    </row>
    <row r="4" spans="1:26" ht="13.5" customHeight="1">
      <c r="A4" s="2" t="s">
        <v>344</v>
      </c>
      <c r="B4" s="2"/>
      <c r="C4" s="2"/>
      <c r="D4" s="2"/>
      <c r="E4" s="2"/>
      <c r="G4" s="2"/>
      <c r="H4" s="2"/>
      <c r="I4" s="2"/>
      <c r="J4" s="2"/>
    </row>
    <row r="5" spans="1:26" ht="13.5" customHeight="1">
      <c r="A5" s="2" t="s">
        <v>345</v>
      </c>
      <c r="B5" s="2"/>
      <c r="C5" s="2"/>
      <c r="D5" s="2"/>
      <c r="E5" s="2"/>
      <c r="G5" s="2"/>
      <c r="H5" s="2"/>
      <c r="I5" s="2"/>
      <c r="J5" s="2"/>
    </row>
    <row r="6" spans="1:26" ht="13.5" customHeight="1">
      <c r="A6" s="2"/>
      <c r="B6" s="2"/>
      <c r="C6" s="2"/>
      <c r="D6" s="2"/>
      <c r="E6" s="2"/>
      <c r="G6" s="2"/>
      <c r="H6" s="2"/>
      <c r="I6" s="2"/>
      <c r="J6" s="2"/>
    </row>
    <row r="7" spans="1:26" ht="13.5" customHeight="1">
      <c r="A7" s="2" t="s">
        <v>346</v>
      </c>
      <c r="B7" s="2"/>
      <c r="C7" s="2"/>
      <c r="D7" s="2"/>
      <c r="E7" s="2"/>
      <c r="G7" s="2"/>
      <c r="H7" s="2"/>
      <c r="I7" s="2"/>
      <c r="J7" s="2"/>
    </row>
    <row r="8" spans="1:26" ht="13.5" customHeight="1">
      <c r="A8" s="2" t="s">
        <v>347</v>
      </c>
      <c r="B8" s="2"/>
      <c r="C8" s="2"/>
      <c r="D8" s="2"/>
      <c r="E8" s="2"/>
      <c r="G8" s="2"/>
      <c r="H8" s="2"/>
      <c r="I8" s="2"/>
      <c r="J8" s="2"/>
    </row>
    <row r="9" spans="1:26" ht="13.5" customHeight="1">
      <c r="A9" s="2" t="s">
        <v>348</v>
      </c>
      <c r="B9" s="2"/>
      <c r="C9" s="2"/>
      <c r="D9" s="2"/>
      <c r="E9" s="2"/>
      <c r="G9" s="2"/>
      <c r="H9" s="2"/>
      <c r="I9" s="2"/>
      <c r="J9" s="2"/>
    </row>
    <row r="10" spans="1:26" ht="13.5" customHeight="1">
      <c r="A10" s="2"/>
      <c r="B10" s="2"/>
      <c r="C10" s="2"/>
      <c r="D10" s="2"/>
      <c r="E10" s="2"/>
      <c r="G10" s="2"/>
      <c r="H10" s="2"/>
      <c r="I10" s="2"/>
      <c r="J10" s="2"/>
    </row>
    <row r="11" spans="1:26" ht="13.5" customHeight="1">
      <c r="A11" s="53" t="s">
        <v>349</v>
      </c>
      <c r="B11" s="54" t="s">
        <v>350</v>
      </c>
      <c r="C11" s="54" t="s">
        <v>351</v>
      </c>
      <c r="D11" s="54" t="s">
        <v>352</v>
      </c>
      <c r="E11" s="54" t="s">
        <v>353</v>
      </c>
      <c r="F11" s="54" t="s">
        <v>354</v>
      </c>
      <c r="G11" s="54" t="s">
        <v>355</v>
      </c>
      <c r="H11" s="54" t="s">
        <v>356</v>
      </c>
      <c r="I11" s="54" t="s">
        <v>357</v>
      </c>
      <c r="J11" s="54" t="s">
        <v>358</v>
      </c>
      <c r="K11" s="55"/>
      <c r="L11" s="55"/>
      <c r="M11" s="55"/>
      <c r="N11" s="55"/>
      <c r="O11" s="55"/>
      <c r="P11" s="55"/>
      <c r="Q11" s="55"/>
      <c r="R11" s="55"/>
      <c r="S11" s="55"/>
      <c r="T11" s="55"/>
      <c r="U11" s="55"/>
      <c r="V11" s="55"/>
      <c r="W11" s="55"/>
      <c r="X11" s="55"/>
      <c r="Y11" s="55"/>
      <c r="Z11" s="55"/>
    </row>
    <row r="12" spans="1:26" ht="13.5" customHeight="1">
      <c r="A12" s="56" t="s">
        <v>52</v>
      </c>
      <c r="B12" s="57" t="s">
        <v>52</v>
      </c>
      <c r="C12" s="57" t="s">
        <v>52</v>
      </c>
      <c r="D12" s="57" t="s">
        <v>52</v>
      </c>
      <c r="E12" s="57" t="s">
        <v>52</v>
      </c>
      <c r="F12" s="57" t="s">
        <v>52</v>
      </c>
      <c r="G12" s="57" t="s">
        <v>86</v>
      </c>
      <c r="H12" s="57" t="s">
        <v>89</v>
      </c>
      <c r="I12" s="57" t="s">
        <v>52</v>
      </c>
      <c r="J12" s="57" t="s">
        <v>52</v>
      </c>
      <c r="K12" s="55"/>
      <c r="L12" s="55"/>
      <c r="M12" s="55"/>
      <c r="N12" s="55"/>
      <c r="O12" s="55"/>
      <c r="P12" s="55"/>
      <c r="Q12" s="55"/>
      <c r="R12" s="55"/>
      <c r="S12" s="55"/>
      <c r="T12" s="55"/>
      <c r="U12" s="55"/>
      <c r="V12" s="55"/>
      <c r="W12" s="55"/>
      <c r="X12" s="55"/>
      <c r="Y12" s="55"/>
      <c r="Z12" s="55"/>
    </row>
    <row r="13" spans="1:26" ht="13.5" customHeight="1">
      <c r="A13" s="56" t="s">
        <v>86</v>
      </c>
      <c r="B13" s="57" t="s">
        <v>86</v>
      </c>
      <c r="C13" s="57" t="s">
        <v>55</v>
      </c>
      <c r="D13" s="57" t="s">
        <v>55</v>
      </c>
      <c r="E13" s="57" t="s">
        <v>55</v>
      </c>
      <c r="F13" s="57" t="s">
        <v>89</v>
      </c>
      <c r="G13" s="58" t="s">
        <v>57</v>
      </c>
      <c r="H13" s="58" t="s">
        <v>59</v>
      </c>
      <c r="I13" s="58" t="s">
        <v>89</v>
      </c>
      <c r="J13" s="57" t="s">
        <v>55</v>
      </c>
      <c r="K13" s="55"/>
      <c r="L13" s="55"/>
      <c r="M13" s="55"/>
      <c r="N13" s="55"/>
      <c r="O13" s="55"/>
      <c r="P13" s="55"/>
      <c r="Q13" s="55"/>
      <c r="R13" s="55"/>
      <c r="S13" s="55"/>
      <c r="T13" s="55"/>
      <c r="U13" s="55"/>
      <c r="V13" s="55"/>
      <c r="W13" s="55"/>
      <c r="X13" s="55"/>
      <c r="Y13" s="55"/>
      <c r="Z13" s="55"/>
    </row>
    <row r="14" spans="1:26" ht="13.5" customHeight="1">
      <c r="A14" s="59" t="s">
        <v>50</v>
      </c>
      <c r="B14" s="58" t="s">
        <v>59</v>
      </c>
      <c r="C14" s="57" t="s">
        <v>87</v>
      </c>
      <c r="D14" s="57" t="s">
        <v>87</v>
      </c>
      <c r="E14" s="57" t="s">
        <v>87</v>
      </c>
      <c r="F14" s="57" t="s">
        <v>359</v>
      </c>
      <c r="G14" s="55"/>
      <c r="H14" s="55"/>
      <c r="I14" s="60"/>
      <c r="J14" s="57" t="s">
        <v>16</v>
      </c>
      <c r="K14" s="55"/>
      <c r="L14" s="55"/>
      <c r="M14" s="55"/>
      <c r="N14" s="55"/>
      <c r="O14" s="55"/>
      <c r="P14" s="55"/>
      <c r="Q14" s="55"/>
      <c r="R14" s="55"/>
      <c r="S14" s="55"/>
      <c r="T14" s="55"/>
      <c r="U14" s="55"/>
      <c r="V14" s="55"/>
      <c r="W14" s="55"/>
      <c r="X14" s="55"/>
      <c r="Y14" s="55"/>
      <c r="Z14" s="55"/>
    </row>
    <row r="15" spans="1:26" ht="13.5" customHeight="1">
      <c r="A15" s="55"/>
      <c r="B15" s="60"/>
      <c r="C15" s="57" t="s">
        <v>86</v>
      </c>
      <c r="D15" s="57" t="s">
        <v>86</v>
      </c>
      <c r="E15" s="57" t="s">
        <v>86</v>
      </c>
      <c r="F15" s="57" t="s">
        <v>86</v>
      </c>
      <c r="G15" s="55"/>
      <c r="H15" s="55"/>
      <c r="I15" s="60"/>
      <c r="J15" s="57" t="s">
        <v>360</v>
      </c>
      <c r="K15" s="55"/>
      <c r="L15" s="55"/>
      <c r="M15" s="55"/>
      <c r="N15" s="55"/>
      <c r="O15" s="55"/>
      <c r="P15" s="55"/>
      <c r="Q15" s="55"/>
      <c r="R15" s="55"/>
      <c r="S15" s="55"/>
      <c r="T15" s="55"/>
      <c r="U15" s="55"/>
      <c r="V15" s="55"/>
      <c r="W15" s="55"/>
      <c r="X15" s="55"/>
      <c r="Y15" s="55"/>
      <c r="Z15" s="55"/>
    </row>
    <row r="16" spans="1:26" ht="13.5" customHeight="1">
      <c r="A16" s="55"/>
      <c r="B16" s="60"/>
      <c r="C16" s="57" t="s">
        <v>88</v>
      </c>
      <c r="D16" s="57" t="s">
        <v>50</v>
      </c>
      <c r="E16" s="58" t="s">
        <v>88</v>
      </c>
      <c r="F16" s="57" t="s">
        <v>50</v>
      </c>
      <c r="G16" s="55"/>
      <c r="H16" s="55"/>
      <c r="I16" s="60"/>
      <c r="J16" s="58" t="s">
        <v>361</v>
      </c>
      <c r="K16" s="55"/>
      <c r="L16" s="55"/>
      <c r="M16" s="55"/>
      <c r="N16" s="55"/>
      <c r="O16" s="55"/>
      <c r="P16" s="55"/>
      <c r="Q16" s="55"/>
      <c r="R16" s="55"/>
      <c r="S16" s="55"/>
      <c r="T16" s="55"/>
      <c r="U16" s="55"/>
      <c r="V16" s="55"/>
      <c r="W16" s="55"/>
      <c r="X16" s="55"/>
      <c r="Y16" s="55"/>
      <c r="Z16" s="55"/>
    </row>
    <row r="17" spans="1:26" ht="13.5" customHeight="1">
      <c r="A17" s="55"/>
      <c r="B17" s="60"/>
      <c r="C17" s="58" t="s">
        <v>59</v>
      </c>
      <c r="D17" s="57" t="s">
        <v>88</v>
      </c>
      <c r="E17" s="60"/>
      <c r="F17" s="58" t="s">
        <v>88</v>
      </c>
      <c r="G17" s="55"/>
      <c r="H17" s="55"/>
      <c r="I17" s="55"/>
      <c r="J17" s="55"/>
      <c r="K17" s="55"/>
      <c r="L17" s="55"/>
      <c r="M17" s="55"/>
      <c r="N17" s="55"/>
      <c r="O17" s="55"/>
      <c r="P17" s="55"/>
      <c r="Q17" s="55"/>
      <c r="R17" s="55"/>
      <c r="S17" s="55"/>
      <c r="T17" s="55"/>
      <c r="U17" s="55"/>
      <c r="V17" s="55"/>
      <c r="W17" s="55"/>
      <c r="X17" s="55"/>
      <c r="Y17" s="55"/>
      <c r="Z17" s="55"/>
    </row>
    <row r="18" spans="1:26" ht="13.5" customHeight="1">
      <c r="A18" s="55"/>
      <c r="B18" s="55"/>
      <c r="C18" s="60"/>
      <c r="D18" s="58" t="s">
        <v>59</v>
      </c>
      <c r="E18" s="55"/>
      <c r="F18" s="55"/>
      <c r="G18" s="55"/>
      <c r="H18" s="55"/>
      <c r="I18" s="55"/>
      <c r="J18" s="55"/>
      <c r="K18" s="55"/>
      <c r="L18" s="55"/>
      <c r="M18" s="55"/>
      <c r="N18" s="55"/>
      <c r="O18" s="55"/>
      <c r="P18" s="55"/>
      <c r="Q18" s="55"/>
      <c r="R18" s="55"/>
      <c r="S18" s="55"/>
      <c r="T18" s="55"/>
      <c r="U18" s="55"/>
      <c r="V18" s="55"/>
      <c r="W18" s="55"/>
      <c r="X18" s="55"/>
      <c r="Y18" s="55"/>
      <c r="Z18" s="55"/>
    </row>
    <row r="19" spans="1:26" ht="13.5"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ht="13.5" customHeight="1">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ht="13.5" customHeight="1">
      <c r="A21" s="2"/>
      <c r="B21" s="2"/>
      <c r="C21" s="2"/>
      <c r="D21" s="2"/>
      <c r="E21" s="2"/>
      <c r="G21" s="2"/>
      <c r="H21" s="2"/>
      <c r="I21" s="2"/>
      <c r="J21" s="2"/>
    </row>
    <row r="22" spans="1:26" ht="13.5" customHeight="1">
      <c r="A22" s="2"/>
      <c r="B22" s="2"/>
      <c r="C22" s="2"/>
      <c r="D22" s="2"/>
      <c r="E22" s="2"/>
      <c r="G22" s="2"/>
      <c r="H22" s="2"/>
      <c r="I22" s="2"/>
      <c r="J22" s="2"/>
    </row>
    <row r="23" spans="1:26" ht="13.5" customHeight="1">
      <c r="A23" s="2"/>
      <c r="B23" s="2"/>
      <c r="C23" s="2"/>
      <c r="D23" s="2"/>
      <c r="E23" s="2"/>
      <c r="G23" s="2"/>
      <c r="H23" s="2"/>
      <c r="I23" s="2"/>
      <c r="J23" s="2"/>
    </row>
    <row r="24" spans="1:26" ht="13.5" customHeight="1">
      <c r="A24" s="2"/>
      <c r="B24" s="2"/>
      <c r="C24" s="2"/>
      <c r="D24" s="2"/>
      <c r="E24" s="2"/>
      <c r="G24" s="2"/>
      <c r="H24" s="2"/>
      <c r="I24" s="2"/>
      <c r="J24" s="2"/>
    </row>
    <row r="25" spans="1:26" ht="13.5" customHeight="1">
      <c r="A25" s="2"/>
      <c r="B25" s="2"/>
      <c r="C25" s="2"/>
      <c r="D25" s="2"/>
      <c r="E25" s="2"/>
      <c r="G25" s="2"/>
      <c r="H25" s="2"/>
      <c r="I25" s="2"/>
      <c r="J25" s="2"/>
    </row>
    <row r="26" spans="1:26" ht="13.5" customHeight="1">
      <c r="A26" s="2"/>
      <c r="B26" s="2"/>
      <c r="C26" s="2"/>
      <c r="D26" s="2"/>
      <c r="E26" s="2"/>
      <c r="G26" s="2"/>
      <c r="H26" s="2"/>
      <c r="I26" s="2"/>
      <c r="J26" s="2"/>
    </row>
    <row r="27" spans="1:26" ht="13.5" customHeight="1">
      <c r="A27" s="2"/>
      <c r="B27" s="2"/>
      <c r="C27" s="2"/>
      <c r="D27" s="2"/>
      <c r="E27" s="2"/>
      <c r="G27" s="2"/>
      <c r="H27" s="2"/>
      <c r="I27" s="2"/>
      <c r="J27" s="2"/>
    </row>
    <row r="28" spans="1:26" ht="13.5" customHeight="1">
      <c r="A28" s="2"/>
      <c r="B28" s="2"/>
      <c r="C28" s="2"/>
      <c r="D28" s="2"/>
      <c r="E28" s="2"/>
      <c r="G28" s="2"/>
      <c r="H28" s="2"/>
      <c r="I28" s="2"/>
      <c r="J28" s="2"/>
    </row>
    <row r="29" spans="1:26" ht="13.5" customHeight="1">
      <c r="A29" s="2"/>
      <c r="B29" s="2"/>
      <c r="C29" s="2"/>
      <c r="D29" s="2"/>
      <c r="E29" s="2"/>
      <c r="G29" s="2"/>
      <c r="H29" s="2"/>
      <c r="I29" s="2"/>
      <c r="J29" s="2"/>
    </row>
    <row r="30" spans="1:26" ht="13.5" customHeight="1">
      <c r="A30" s="2"/>
      <c r="B30" s="2"/>
      <c r="C30" s="2"/>
      <c r="D30" s="2"/>
      <c r="E30" s="2"/>
      <c r="G30" s="2"/>
      <c r="H30" s="2"/>
      <c r="I30" s="2"/>
      <c r="J30" s="2"/>
    </row>
    <row r="31" spans="1:26" ht="13.5" customHeight="1">
      <c r="A31" s="2"/>
      <c r="B31" s="2"/>
      <c r="C31" s="2"/>
      <c r="D31" s="2"/>
      <c r="E31" s="2"/>
      <c r="G31" s="2"/>
      <c r="H31" s="2"/>
      <c r="I31" s="2"/>
      <c r="J31" s="2"/>
    </row>
    <row r="32" spans="1:26" ht="13.5" customHeight="1">
      <c r="A32" s="2"/>
      <c r="B32" s="2"/>
      <c r="C32" s="2"/>
      <c r="D32" s="2"/>
      <c r="E32" s="2"/>
      <c r="G32" s="2"/>
      <c r="H32" s="2"/>
      <c r="I32" s="2"/>
      <c r="J32" s="2"/>
    </row>
    <row r="33" spans="1:10" ht="13.5" customHeight="1">
      <c r="A33" s="2"/>
      <c r="B33" s="2"/>
      <c r="C33" s="2"/>
      <c r="D33" s="2"/>
      <c r="E33" s="2"/>
      <c r="G33" s="2"/>
      <c r="H33" s="2"/>
      <c r="I33" s="2"/>
      <c r="J33" s="2"/>
    </row>
    <row r="34" spans="1:10" ht="13.5" customHeight="1">
      <c r="A34" s="2"/>
      <c r="B34" s="2"/>
      <c r="C34" s="2"/>
      <c r="D34" s="2"/>
      <c r="E34" s="2"/>
      <c r="G34" s="2"/>
      <c r="H34" s="2"/>
      <c r="I34" s="2"/>
      <c r="J34" s="2"/>
    </row>
    <row r="35" spans="1:10" ht="13.5" customHeight="1">
      <c r="A35" s="2"/>
      <c r="B35" s="2"/>
      <c r="C35" s="2"/>
      <c r="D35" s="2"/>
      <c r="E35" s="2"/>
      <c r="G35" s="2"/>
      <c r="H35" s="2"/>
      <c r="I35" s="2"/>
      <c r="J35" s="2"/>
    </row>
    <row r="36" spans="1:10" ht="13.5" customHeight="1">
      <c r="A36" s="2"/>
      <c r="B36" s="2"/>
      <c r="C36" s="2"/>
      <c r="D36" s="2"/>
      <c r="E36" s="2"/>
      <c r="G36" s="2"/>
      <c r="H36" s="2"/>
      <c r="I36" s="2"/>
      <c r="J36" s="2"/>
    </row>
    <row r="37" spans="1:10" ht="13.5" customHeight="1">
      <c r="A37" s="2"/>
      <c r="B37" s="2"/>
      <c r="C37" s="2"/>
      <c r="D37" s="2"/>
      <c r="E37" s="2"/>
      <c r="G37" s="2"/>
      <c r="H37" s="2"/>
      <c r="I37" s="2"/>
      <c r="J37" s="2"/>
    </row>
    <row r="38" spans="1:10" ht="13.5" customHeight="1">
      <c r="A38" s="2"/>
      <c r="B38" s="2"/>
      <c r="C38" s="2"/>
      <c r="D38" s="2"/>
      <c r="E38" s="2"/>
      <c r="G38" s="2"/>
      <c r="H38" s="2"/>
      <c r="I38" s="2"/>
      <c r="J38" s="2"/>
    </row>
    <row r="39" spans="1:10" ht="13.5" customHeight="1">
      <c r="A39" s="2"/>
      <c r="B39" s="2"/>
      <c r="C39" s="2"/>
      <c r="D39" s="2"/>
      <c r="E39" s="2"/>
      <c r="G39" s="2"/>
      <c r="H39" s="2"/>
      <c r="I39" s="2"/>
      <c r="J39" s="2"/>
    </row>
    <row r="40" spans="1:10" ht="13.5" customHeight="1">
      <c r="A40" s="2"/>
      <c r="B40" s="2"/>
      <c r="C40" s="2"/>
      <c r="D40" s="2"/>
      <c r="E40" s="2"/>
      <c r="G40" s="2"/>
      <c r="H40" s="2"/>
      <c r="I40" s="2"/>
      <c r="J40" s="2"/>
    </row>
    <row r="41" spans="1:10" ht="13.5" customHeight="1">
      <c r="A41" s="2"/>
      <c r="B41" s="2"/>
      <c r="C41" s="2"/>
      <c r="D41" s="2"/>
      <c r="E41" s="2"/>
      <c r="G41" s="2"/>
      <c r="H41" s="2"/>
      <c r="I41" s="2"/>
      <c r="J41" s="2"/>
    </row>
    <row r="42" spans="1:10" ht="13.5" customHeight="1">
      <c r="C42" s="2"/>
      <c r="D42" s="2"/>
      <c r="E42" s="2"/>
      <c r="G42" s="2"/>
      <c r="H42" s="2"/>
      <c r="I42" s="2"/>
      <c r="J42" s="2"/>
    </row>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8"/>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【時系列】全体計画例別葉4年</vt:lpstr>
      <vt:lpstr>【時系列】発行者別一覧</vt:lpstr>
      <vt:lpstr>内容項目名</vt:lpstr>
      <vt:lpstr>ご利用の留意点</vt:lpstr>
      <vt:lpstr>音楽</vt:lpstr>
      <vt:lpstr>国語</vt:lpstr>
      <vt:lpstr>算数</vt:lpstr>
      <vt:lpstr>社会</vt:lpstr>
      <vt:lpstr>図画工作</vt:lpstr>
      <vt:lpstr>保健</vt:lpstr>
      <vt:lpstr>理科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K-0502</cp:lastModifiedBy>
  <dcterms:modified xsi:type="dcterms:W3CDTF">2024-03-12T01:10:54Z</dcterms:modified>
</cp:coreProperties>
</file>